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Musterdepot_170830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" i="1" l="1"/>
  <c r="H2" i="1"/>
  <c r="O2" i="1"/>
  <c r="S3" i="1"/>
  <c r="P12" i="1"/>
  <c r="Q3" i="1"/>
  <c r="P3" i="1"/>
  <c r="H12" i="1"/>
  <c r="I3" i="1"/>
  <c r="H3" i="1"/>
  <c r="O3" i="1"/>
  <c r="S4" i="1"/>
  <c r="P4" i="1"/>
  <c r="O4" i="1"/>
  <c r="M4" i="1"/>
  <c r="H4" i="1"/>
  <c r="S5" i="1"/>
  <c r="Q5" i="1"/>
  <c r="P5" i="1"/>
  <c r="I5" i="1"/>
  <c r="H5" i="1"/>
  <c r="S6" i="1"/>
  <c r="Q7" i="1"/>
  <c r="P6" i="1"/>
  <c r="O6" i="1"/>
  <c r="I7" i="1"/>
  <c r="H6" i="1"/>
  <c r="S7" i="1"/>
  <c r="Q9" i="1"/>
  <c r="P7" i="1"/>
  <c r="O7" i="1"/>
  <c r="H7" i="1"/>
  <c r="S8" i="1"/>
  <c r="P8" i="1"/>
  <c r="O8" i="1"/>
  <c r="H8" i="1"/>
  <c r="S9" i="1"/>
  <c r="P9" i="1"/>
  <c r="O9" i="1"/>
  <c r="I9" i="1"/>
  <c r="I10" i="1"/>
  <c r="H9" i="1"/>
  <c r="S10" i="1"/>
  <c r="Q10" i="1"/>
  <c r="P10" i="1"/>
  <c r="H10" i="1"/>
  <c r="O10" i="1"/>
  <c r="S12" i="1"/>
  <c r="S11" i="1"/>
  <c r="Q11" i="1"/>
  <c r="P11" i="1"/>
  <c r="I11" i="1"/>
  <c r="H11" i="1"/>
  <c r="S14" i="1"/>
  <c r="I12" i="1"/>
</calcChain>
</file>

<file path=xl/sharedStrings.xml><?xml version="1.0" encoding="utf-8"?>
<sst xmlns="http://schemas.openxmlformats.org/spreadsheetml/2006/main" count="113" uniqueCount="82">
  <si>
    <t>Branche</t>
  </si>
  <si>
    <t>Unternehmen</t>
  </si>
  <si>
    <t>Branche Detail</t>
  </si>
  <si>
    <t>Wert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</si>
  <si>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</si>
  <si>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</si>
  <si>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</si>
  <si>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</si>
  <si>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</si>
  <si>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</si>
  <si>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</si>
  <si>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</si>
  <si>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</si>
  <si>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</si>
  <si>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</si>
  <si>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</si>
  <si>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</si>
  <si>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</si>
  <si>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</si>
  <si>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</si>
  <si>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</si>
  <si>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</si>
  <si>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</si>
  <si>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</si>
  <si>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</si>
  <si>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</si>
  <si>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</si>
  <si>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</si>
  <si>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</si>
  <si>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</si>
  <si>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</si>
  <si>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</si>
  <si>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</si>
  <si>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</si>
  <si>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</si>
  <si>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</si>
  <si>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</si>
  <si>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</si>
  <si>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</si>
  <si>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</si>
  <si>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</si>
  <si>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</si>
  <si>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</si>
  <si>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</si>
  <si>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</si>
  <si>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</si>
  <si>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</si>
  <si>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</si>
  <si>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</si>
  <si>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</si>
  <si>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</si>
  <si>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</si>
  <si>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</si>
  <si>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</si>
  <si>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</si>
  <si>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</si>
  <si>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</si>
  <si>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</si>
  <si>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</si>
  <si>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</si>
  <si>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</si>
  <si>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</si>
  <si>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</si>
  <si>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</si>
  <si>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</si>
  <si>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</si>
  <si>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</si>
  <si>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</si>
  <si>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</si>
  <si>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</si>
  <si>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</si>
  <si>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</si>
  <si>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</si>
  <si>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</si>
  <si>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r>
      <t xml:space="preserve">Kurs </t>
    </r>
    <r>
      <rPr>
        <sz val="12"/>
        <color theme="1"/>
        <rFont val="Calibri"/>
        <family val="2"/>
        <scheme val="minor"/>
      </rPr>
      <t>06.10.2017</t>
    </r>
  </si>
  <si>
    <t>Menge</t>
  </si>
  <si>
    <t>Wert 06.10.2017</t>
  </si>
  <si>
    <t>Kurs in € 06.10.2017</t>
  </si>
  <si>
    <t>abwärts leicht</t>
  </si>
  <si>
    <t>Performance effektiv p.a.</t>
  </si>
  <si>
    <t>aufwärts mittel</t>
  </si>
  <si>
    <t>knapp unter 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</si>
</sst>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4" fontId="3" fillId="0" borderId="0" xfId="0" applyNumberFormat="1" applyFont="1"/>
    <xf numFmtId="10" fontId="3" fillId="0" borderId="0" xfId="0" applyNumberFormat="1" applyFont="1"/>
    <xf numFmtId="0" fontId="5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10" fontId="3" fillId="0" borderId="1" xfId="0" applyNumberFormat="1" applyFont="1" applyBorder="1"/>
    <xf numFmtId="4" fontId="3" fillId="0" borderId="1" xfId="0" applyNumberFormat="1" applyFont="1" applyBorder="1" applyAlignment="1">
      <alignment wrapText="1"/>
    </xf>
    <xf numFmtId="10" fontId="3" fillId="0" borderId="1" xfId="0" applyNumberFormat="1" applyFont="1" applyBorder="1" applyAlignment="1">
      <alignment wrapText="1"/>
    </xf>
    <xf numFmtId="0" fontId="5" fillId="0" borderId="1" xfId="0" applyFont="1" applyBorder="1"/>
    <xf numFmtId="4" fontId="5" fillId="0" borderId="1" xfId="0" applyNumberFormat="1" applyFont="1" applyBorder="1"/>
    <xf numFmtId="10" fontId="5" fillId="0" borderId="1" xfId="0" applyNumberFormat="1" applyFont="1" applyBorder="1"/>
    <xf numFmtId="0" fontId="2" fillId="2" borderId="0" xfId="0" applyFont="1" applyFill="1"/>
    <xf numFmtId="0" fontId="3" fillId="2" borderId="0" xfId="0" applyFont="1" applyFill="1"/>
    <xf numFmtId="4" fontId="3" fillId="2" borderId="0" xfId="0" applyNumberFormat="1" applyFont="1" applyFill="1"/>
    <xf numFmtId="10" fontId="3" fillId="2" borderId="0" xfId="0" applyNumberFormat="1" applyFont="1" applyFill="1"/>
    <xf numFmtId="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3" fillId="0" borderId="1" xfId="0" applyNumberFormat="1" applyFont="1" applyBorder="1"/>
    <xf numFmtId="1" fontId="5" fillId="0" borderId="1" xfId="0" applyNumberFormat="1" applyFont="1" applyBorder="1"/>
    <xf numFmtId="1" fontId="3" fillId="2" borderId="0" xfId="0" applyNumberFormat="1" applyFont="1" applyFill="1"/>
    <xf numFmtId="1" fontId="3" fillId="0" borderId="0" xfId="0" applyNumberFormat="1" applyFont="1"/>
    <xf numFmtId="4" fontId="1" fillId="0" borderId="1" xfId="0" applyNumberFormat="1" applyFont="1" applyBorder="1"/>
    <xf numFmtId="10" fontId="1" fillId="0" borderId="1" xfId="0" applyNumberFormat="1" applyFont="1" applyBorder="1" applyAlignment="1">
      <alignment wrapText="1"/>
    </xf>
    <xf numFmtId="4" fontId="1" fillId="2" borderId="0" xfId="0" applyNumberFormat="1" applyFont="1" applyFill="1"/>
  </cellXfs>
  <cellStyles count="10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K14" sqref="K14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9.33203125" style="2" bestFit="1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2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57</v>
      </c>
      <c r="E1" s="5" t="s">
        <v>12</v>
      </c>
      <c r="F1" s="5" t="s">
        <v>13</v>
      </c>
      <c r="G1" s="5" t="s">
        <v>14</v>
      </c>
      <c r="H1" s="6" t="s">
        <v>3</v>
      </c>
      <c r="I1" s="7" t="s">
        <v>4</v>
      </c>
      <c r="J1" s="5" t="s">
        <v>52</v>
      </c>
      <c r="K1" s="8" t="s">
        <v>72</v>
      </c>
      <c r="L1" s="18" t="s">
        <v>75</v>
      </c>
      <c r="M1" s="6" t="s">
        <v>56</v>
      </c>
      <c r="N1" s="17" t="s">
        <v>74</v>
      </c>
      <c r="O1" s="17" t="s">
        <v>77</v>
      </c>
      <c r="P1" s="17" t="s">
        <v>76</v>
      </c>
      <c r="Q1" s="7" t="s">
        <v>4</v>
      </c>
      <c r="R1" s="5" t="s">
        <v>52</v>
      </c>
      <c r="S1" s="9" t="s">
        <v>71</v>
      </c>
      <c r="T1" s="24" t="s">
        <v>79</v>
      </c>
    </row>
    <row r="2" spans="1:20">
      <c r="A2" s="5" t="s">
        <v>5</v>
      </c>
      <c r="B2" s="5" t="s">
        <v>6</v>
      </c>
      <c r="C2" s="5" t="s">
        <v>7</v>
      </c>
      <c r="D2" s="5" t="s">
        <v>59</v>
      </c>
      <c r="E2" s="5" t="s">
        <v>8</v>
      </c>
      <c r="F2" s="5" t="s">
        <v>8</v>
      </c>
      <c r="G2" s="5" t="s">
        <v>15</v>
      </c>
      <c r="H2" s="6">
        <f>L2*M2</f>
        <v>998.91000000000008</v>
      </c>
      <c r="I2" s="7"/>
      <c r="J2" s="5" t="s">
        <v>53</v>
      </c>
      <c r="K2" s="6">
        <v>45.405000000000001</v>
      </c>
      <c r="L2" s="19">
        <v>22</v>
      </c>
      <c r="M2" s="6">
        <v>45.405000000000001</v>
      </c>
      <c r="N2" s="6">
        <v>41.74</v>
      </c>
      <c r="O2" s="6">
        <f>N2</f>
        <v>41.74</v>
      </c>
      <c r="P2" s="6">
        <f>L2*O2</f>
        <v>918.28000000000009</v>
      </c>
      <c r="Q2" s="7"/>
      <c r="R2" s="23" t="s">
        <v>54</v>
      </c>
      <c r="S2" s="7">
        <v>-3.5999999999999997E-2</v>
      </c>
      <c r="T2" s="7">
        <v>-0.65129999999999999</v>
      </c>
    </row>
    <row r="3" spans="1:20">
      <c r="A3" s="5" t="s">
        <v>5</v>
      </c>
      <c r="B3" s="5" t="s">
        <v>9</v>
      </c>
      <c r="C3" s="5" t="s">
        <v>10</v>
      </c>
      <c r="D3" s="5" t="s">
        <v>60</v>
      </c>
      <c r="E3" s="5" t="s">
        <v>11</v>
      </c>
      <c r="F3" s="5" t="s">
        <v>16</v>
      </c>
      <c r="G3" s="5" t="s">
        <v>17</v>
      </c>
      <c r="H3" s="6">
        <f>L3*M3</f>
        <v>985.6</v>
      </c>
      <c r="I3" s="7">
        <f>(H2+H3)/H12</f>
        <v>0.19925359347451538</v>
      </c>
      <c r="J3" s="5" t="s">
        <v>61</v>
      </c>
      <c r="K3" s="6">
        <v>61.6</v>
      </c>
      <c r="L3" s="19">
        <v>16</v>
      </c>
      <c r="M3" s="6">
        <v>61.6</v>
      </c>
      <c r="N3" s="6">
        <v>63.17</v>
      </c>
      <c r="O3" s="6">
        <f>N3</f>
        <v>63.17</v>
      </c>
      <c r="P3" s="6">
        <f>L3*O3</f>
        <v>1010.72</v>
      </c>
      <c r="Q3" s="7">
        <f>(P2+P3)/P12</f>
        <v>0.18912172125985716</v>
      </c>
      <c r="R3" s="23" t="s">
        <v>80</v>
      </c>
      <c r="S3" s="7">
        <f>(P3-H3)/H3</f>
        <v>2.5487012987012992E-2</v>
      </c>
      <c r="T3" s="7">
        <v>0.36969999999999997</v>
      </c>
    </row>
    <row r="4" spans="1:20">
      <c r="A4" s="5" t="s">
        <v>27</v>
      </c>
      <c r="B4" s="5" t="s">
        <v>28</v>
      </c>
      <c r="C4" s="5" t="s">
        <v>29</v>
      </c>
      <c r="D4" s="5" t="s">
        <v>62</v>
      </c>
      <c r="E4" s="5" t="s">
        <v>30</v>
      </c>
      <c r="F4" s="5" t="s">
        <v>31</v>
      </c>
      <c r="G4" s="5" t="s">
        <v>32</v>
      </c>
      <c r="H4" s="6">
        <f>L4*M4</f>
        <v>1019.43</v>
      </c>
      <c r="I4" s="7"/>
      <c r="J4" s="5" t="s">
        <v>54</v>
      </c>
      <c r="K4" s="6">
        <v>113.27</v>
      </c>
      <c r="L4" s="19">
        <v>9</v>
      </c>
      <c r="M4" s="6">
        <f>K4</f>
        <v>113.27</v>
      </c>
      <c r="N4" s="6">
        <v>111.22</v>
      </c>
      <c r="O4" s="6">
        <f>N4</f>
        <v>111.22</v>
      </c>
      <c r="P4" s="6">
        <f>L4*O4</f>
        <v>1000.98</v>
      </c>
      <c r="Q4" s="7"/>
      <c r="R4" s="23" t="s">
        <v>54</v>
      </c>
      <c r="S4" s="7">
        <f>(P4-H4)/H4</f>
        <v>-1.8098349077425555E-2</v>
      </c>
      <c r="T4" s="7">
        <v>-0.2041</v>
      </c>
    </row>
    <row r="5" spans="1:20">
      <c r="A5" s="5" t="s">
        <v>27</v>
      </c>
      <c r="B5" s="5" t="s">
        <v>33</v>
      </c>
      <c r="C5" s="5" t="s">
        <v>34</v>
      </c>
      <c r="D5" s="5" t="s">
        <v>58</v>
      </c>
      <c r="E5" s="5" t="s">
        <v>11</v>
      </c>
      <c r="F5" s="5" t="s">
        <v>35</v>
      </c>
      <c r="G5" s="5" t="s">
        <v>36</v>
      </c>
      <c r="H5" s="6">
        <f>L5*M5</f>
        <v>993.6</v>
      </c>
      <c r="I5" s="7">
        <f>(H4+H5)/H12</f>
        <v>0.20211712779074112</v>
      </c>
      <c r="J5" s="5" t="s">
        <v>55</v>
      </c>
      <c r="K5" s="6">
        <v>2308</v>
      </c>
      <c r="L5" s="19">
        <v>40</v>
      </c>
      <c r="M5" s="6">
        <v>24.84</v>
      </c>
      <c r="N5" s="6">
        <v>2252</v>
      </c>
      <c r="O5" s="6">
        <v>25.858000000000001</v>
      </c>
      <c r="P5" s="6">
        <f>L5*O5</f>
        <v>1034.32</v>
      </c>
      <c r="Q5" s="7">
        <f>(P4+P5)/P12</f>
        <v>0.19954351440134124</v>
      </c>
      <c r="R5" s="23" t="s">
        <v>67</v>
      </c>
      <c r="S5" s="7">
        <f>(P5-H5)/H5</f>
        <v>4.0982286634460463E-2</v>
      </c>
      <c r="T5" s="7">
        <v>0.65369999999999995</v>
      </c>
    </row>
    <row r="6" spans="1:20">
      <c r="A6" s="5" t="s">
        <v>39</v>
      </c>
      <c r="B6" s="5" t="s">
        <v>40</v>
      </c>
      <c r="C6" s="5" t="s">
        <v>41</v>
      </c>
      <c r="D6" s="5" t="s">
        <v>63</v>
      </c>
      <c r="E6" s="5" t="s">
        <v>21</v>
      </c>
      <c r="F6" s="5" t="s">
        <v>42</v>
      </c>
      <c r="G6" s="5" t="s">
        <v>43</v>
      </c>
      <c r="H6" s="6">
        <f>L6*M6</f>
        <v>1006.08</v>
      </c>
      <c r="I6" s="7"/>
      <c r="J6" s="5" t="s">
        <v>55</v>
      </c>
      <c r="K6" s="6">
        <v>63.04</v>
      </c>
      <c r="L6" s="19">
        <v>24</v>
      </c>
      <c r="M6" s="6">
        <v>41.92</v>
      </c>
      <c r="N6" s="6">
        <v>65.739999999999995</v>
      </c>
      <c r="O6" s="6">
        <f>N6*0.6836</f>
        <v>44.939863999999993</v>
      </c>
      <c r="P6" s="6">
        <f>L6*O6</f>
        <v>1078.5567359999998</v>
      </c>
      <c r="Q6" s="7"/>
      <c r="R6" s="23" t="s">
        <v>80</v>
      </c>
      <c r="S6" s="7">
        <f>(P6-H6)/H6</f>
        <v>7.2038740458015005E-2</v>
      </c>
      <c r="T6" s="7">
        <v>1.3858999999999999</v>
      </c>
    </row>
    <row r="7" spans="1:20">
      <c r="A7" s="5" t="s">
        <v>39</v>
      </c>
      <c r="B7" s="5" t="s">
        <v>44</v>
      </c>
      <c r="C7" s="5" t="s">
        <v>45</v>
      </c>
      <c r="D7" s="5" t="s">
        <v>64</v>
      </c>
      <c r="E7" s="5" t="s">
        <v>30</v>
      </c>
      <c r="F7" s="5" t="s">
        <v>46</v>
      </c>
      <c r="G7" s="5" t="s">
        <v>23</v>
      </c>
      <c r="H7" s="6">
        <f>L7*M7</f>
        <v>992.32</v>
      </c>
      <c r="I7" s="7">
        <f>(H6+H7)/H12</f>
        <v>0.20064821099388339</v>
      </c>
      <c r="J7" s="5" t="s">
        <v>65</v>
      </c>
      <c r="K7" s="6">
        <v>36.92</v>
      </c>
      <c r="L7" s="19">
        <v>32</v>
      </c>
      <c r="M7" s="6">
        <v>31.01</v>
      </c>
      <c r="N7" s="6">
        <v>38.46</v>
      </c>
      <c r="O7" s="6">
        <f>N7*0.8528</f>
        <v>32.798687999999999</v>
      </c>
      <c r="P7" s="6">
        <f>L7*O7</f>
        <v>1049.558016</v>
      </c>
      <c r="Q7" s="7">
        <f>(P6+P7)/P12</f>
        <v>0.20864319592365679</v>
      </c>
      <c r="R7" s="23" t="s">
        <v>65</v>
      </c>
      <c r="S7" s="7">
        <f>(P7-H7)/H7</f>
        <v>5.7681006127055685E-2</v>
      </c>
      <c r="T7" s="7">
        <v>1.0166999999999999</v>
      </c>
    </row>
    <row r="8" spans="1:20">
      <c r="A8" s="5" t="s">
        <v>18</v>
      </c>
      <c r="B8" s="5" t="s">
        <v>19</v>
      </c>
      <c r="C8" s="5" t="s">
        <v>20</v>
      </c>
      <c r="D8" s="5" t="s">
        <v>66</v>
      </c>
      <c r="E8" s="5" t="s">
        <v>21</v>
      </c>
      <c r="F8" s="5" t="s">
        <v>22</v>
      </c>
      <c r="G8" s="5" t="s">
        <v>23</v>
      </c>
      <c r="H8" s="6">
        <f>L8*M8</f>
        <v>989.01</v>
      </c>
      <c r="I8" s="7"/>
      <c r="J8" s="5" t="s">
        <v>67</v>
      </c>
      <c r="K8" s="6">
        <v>130.87</v>
      </c>
      <c r="L8" s="19">
        <v>9</v>
      </c>
      <c r="M8" s="6">
        <v>109.89</v>
      </c>
      <c r="N8" s="6">
        <v>131.97</v>
      </c>
      <c r="O8" s="6">
        <f>N8*0.8528</f>
        <v>112.544016</v>
      </c>
      <c r="P8" s="6">
        <f>L8*O8</f>
        <v>1012.896144</v>
      </c>
      <c r="Q8" s="7"/>
      <c r="R8" s="23" t="s">
        <v>67</v>
      </c>
      <c r="S8" s="7">
        <f>(P8-H8)/H8</f>
        <v>2.4151569751569811E-2</v>
      </c>
      <c r="T8" s="7">
        <v>0.34699999999999998</v>
      </c>
    </row>
    <row r="9" spans="1:20">
      <c r="A9" s="5" t="s">
        <v>18</v>
      </c>
      <c r="B9" s="5" t="s">
        <v>24</v>
      </c>
      <c r="C9" s="5" t="s">
        <v>25</v>
      </c>
      <c r="D9" s="5" t="s">
        <v>68</v>
      </c>
      <c r="E9" s="5" t="s">
        <v>21</v>
      </c>
      <c r="F9" s="5" t="s">
        <v>22</v>
      </c>
      <c r="G9" s="5" t="s">
        <v>23</v>
      </c>
      <c r="H9" s="6">
        <f>L9*M9</f>
        <v>1016.3699999999999</v>
      </c>
      <c r="I9" s="7">
        <f>(H8+H9)/H12</f>
        <v>0.20134903390858377</v>
      </c>
      <c r="J9" s="5" t="s">
        <v>54</v>
      </c>
      <c r="K9" s="6">
        <v>52.73</v>
      </c>
      <c r="L9" s="19">
        <v>23</v>
      </c>
      <c r="M9" s="6">
        <v>44.19</v>
      </c>
      <c r="N9" s="6">
        <v>52.42</v>
      </c>
      <c r="O9" s="6">
        <f>N9*0.8528</f>
        <v>44.703776000000005</v>
      </c>
      <c r="P9" s="6">
        <f>L9*O9</f>
        <v>1028.1868480000001</v>
      </c>
      <c r="Q9" s="7">
        <f>(P8+P9)/P12</f>
        <v>0.20011048661547914</v>
      </c>
      <c r="R9" s="23" t="s">
        <v>54</v>
      </c>
      <c r="S9" s="7">
        <f>(P9-H9)/H9</f>
        <v>1.1626521837519964E-2</v>
      </c>
      <c r="T9" s="7">
        <v>0.1542</v>
      </c>
    </row>
    <row r="10" spans="1:20">
      <c r="A10" s="5" t="s">
        <v>26</v>
      </c>
      <c r="B10" s="5" t="s">
        <v>37</v>
      </c>
      <c r="C10" s="5" t="s">
        <v>38</v>
      </c>
      <c r="D10" s="5" t="s">
        <v>69</v>
      </c>
      <c r="E10" s="5" t="s">
        <v>21</v>
      </c>
      <c r="F10" s="5" t="s">
        <v>22</v>
      </c>
      <c r="G10" s="5" t="s">
        <v>23</v>
      </c>
      <c r="H10" s="6">
        <f>L10*M10</f>
        <v>966.06000000000006</v>
      </c>
      <c r="I10" s="7">
        <f>H10/H12</f>
        <v>9.6996702718550334E-2</v>
      </c>
      <c r="J10" s="5" t="s">
        <v>54</v>
      </c>
      <c r="K10" s="6">
        <v>63.94</v>
      </c>
      <c r="L10" s="19">
        <v>18</v>
      </c>
      <c r="M10" s="6">
        <v>53.67</v>
      </c>
      <c r="N10" s="6">
        <v>62.55</v>
      </c>
      <c r="O10" s="6">
        <f>N10*0.8528</f>
        <v>53.342639999999996</v>
      </c>
      <c r="P10" s="6">
        <f>L10*O10</f>
        <v>960.16751999999997</v>
      </c>
      <c r="Q10" s="7">
        <f>P10/P12</f>
        <v>9.413609853821063E-2</v>
      </c>
      <c r="R10" s="23" t="s">
        <v>61</v>
      </c>
      <c r="S10" s="7">
        <f>(P10-H10)/H10</f>
        <v>-6.0994969256568856E-3</v>
      </c>
      <c r="T10" s="7">
        <v>-7.4200000000000002E-2</v>
      </c>
    </row>
    <row r="11" spans="1:20">
      <c r="A11" s="5" t="s">
        <v>47</v>
      </c>
      <c r="B11" s="5" t="s">
        <v>48</v>
      </c>
      <c r="C11" s="5" t="s">
        <v>49</v>
      </c>
      <c r="D11" s="5" t="s">
        <v>70</v>
      </c>
      <c r="E11" s="5" t="s">
        <v>11</v>
      </c>
      <c r="F11" s="5" t="s">
        <v>50</v>
      </c>
      <c r="G11" s="5" t="s">
        <v>51</v>
      </c>
      <c r="H11" s="6">
        <f>L11*M11</f>
        <v>992.34</v>
      </c>
      <c r="I11" s="7">
        <f>H11/H12</f>
        <v>9.9635331113726092E-2</v>
      </c>
      <c r="J11" s="5" t="s">
        <v>54</v>
      </c>
      <c r="K11" s="6">
        <v>256.14999999999998</v>
      </c>
      <c r="L11" s="19">
        <v>37</v>
      </c>
      <c r="M11" s="6">
        <v>26.82</v>
      </c>
      <c r="N11" s="6">
        <v>284.77</v>
      </c>
      <c r="O11" s="6">
        <v>29.895</v>
      </c>
      <c r="P11" s="6">
        <f>L11*O11</f>
        <v>1106.115</v>
      </c>
      <c r="Q11" s="7">
        <f>P11/P12</f>
        <v>0.1084449832614551</v>
      </c>
      <c r="R11" s="23" t="s">
        <v>78</v>
      </c>
      <c r="S11" s="7">
        <f>(P11-H11)/H11</f>
        <v>0.11465324384787469</v>
      </c>
      <c r="T11" s="7">
        <v>2.8917999999999999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9959.7199999999993</v>
      </c>
      <c r="I12" s="12">
        <f>SUM(I2:I11)</f>
        <v>1.0000000000000002</v>
      </c>
      <c r="J12" s="10" t="s">
        <v>81</v>
      </c>
      <c r="K12" s="11"/>
      <c r="L12" s="20"/>
      <c r="M12" s="11"/>
      <c r="N12" s="11"/>
      <c r="O12" s="11"/>
      <c r="P12" s="11">
        <f>SUM(P2:P11)</f>
        <v>10199.780263999999</v>
      </c>
      <c r="Q12" s="12"/>
      <c r="R12" s="11"/>
      <c r="S12" s="12">
        <f>(P12-H12)/H12</f>
        <v>2.4103113742153369E-2</v>
      </c>
      <c r="T12" s="12">
        <v>0.3468</v>
      </c>
    </row>
    <row r="14" spans="1:20">
      <c r="A14" s="13" t="s">
        <v>73</v>
      </c>
      <c r="B14" s="14"/>
      <c r="C14" s="14"/>
      <c r="D14" s="14"/>
      <c r="E14" s="14"/>
      <c r="F14" s="14"/>
      <c r="G14" s="14"/>
      <c r="H14" s="15"/>
      <c r="I14" s="16"/>
      <c r="J14" s="14"/>
      <c r="K14" s="15">
        <v>1947.53</v>
      </c>
      <c r="L14" s="21"/>
      <c r="M14" s="15"/>
      <c r="N14" s="15">
        <v>2014.01</v>
      </c>
      <c r="O14" s="15"/>
      <c r="P14" s="15"/>
      <c r="Q14" s="16"/>
      <c r="R14" s="25" t="s">
        <v>65</v>
      </c>
      <c r="S14" s="16">
        <f>(N14-K14)/K14</f>
        <v>3.413554605063851E-2</v>
      </c>
      <c r="T14" s="16">
        <v>0.52129999999999999</v>
      </c>
    </row>
  </sheetData>
  <phoneticPr fontId="8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Musterdepot_170830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2017-10-08T12:31:10Z</dcterms:modified>
</cp:coreProperties>
</file>