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6004"/>
  <workbookPr autoCompressPictures="0"/>
  <bookViews>
    <workbookView xWindow="0" yWindow="0" windowWidth="51060" windowHeight="28060"/>
  </bookViews>
  <sheets>
    <sheet name="200404_langfr_Geldanlage" sheetId="10" r:id="rId1"/>
  </sheets>
  <calcPr calcId="140001" concurrentCalc="0"/>
  <extLst>
    <ext xmlns:mx="http://schemas.microsoft.com/office/mac/excel/2008/main" uri="{7523E5D3-25F3-A5E0-1632-64F254C22452}">
      <mx:ArchID Flags="2"/>
    </ex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3" i="10" l="1"/>
  <c r="N9" i="10"/>
  <c r="M14" i="10"/>
  <c r="H14" i="10"/>
  <c r="O14" i="10"/>
  <c r="P14" i="10"/>
  <c r="R14" i="10"/>
  <c r="M11" i="10"/>
  <c r="O13" i="10"/>
  <c r="M13" i="10"/>
  <c r="O12" i="10"/>
  <c r="P12" i="10"/>
  <c r="M12" i="10"/>
  <c r="H12" i="10"/>
  <c r="R12" i="10"/>
  <c r="O10" i="10"/>
  <c r="P10" i="10"/>
  <c r="M10" i="10"/>
  <c r="H10" i="10"/>
  <c r="R10" i="10"/>
  <c r="O9" i="10"/>
  <c r="P9" i="10"/>
  <c r="M9" i="10"/>
  <c r="H9" i="10"/>
  <c r="R9" i="10"/>
  <c r="O8" i="10"/>
  <c r="M8" i="10"/>
  <c r="O7" i="10"/>
  <c r="M7" i="10"/>
  <c r="O6" i="10"/>
  <c r="M6" i="10"/>
  <c r="O5" i="10"/>
  <c r="M5" i="10"/>
  <c r="M4" i="10"/>
  <c r="M3" i="10"/>
  <c r="M2" i="10"/>
  <c r="O4" i="10"/>
  <c r="O3" i="10"/>
  <c r="O2" i="10"/>
  <c r="R17" i="10"/>
  <c r="T15" i="10"/>
  <c r="P2" i="10"/>
  <c r="P3" i="10"/>
  <c r="P4" i="10"/>
  <c r="P5" i="10"/>
  <c r="P6" i="10"/>
  <c r="P7" i="10"/>
  <c r="P8" i="10"/>
  <c r="O11" i="10"/>
  <c r="P11" i="10"/>
  <c r="P13" i="10"/>
  <c r="P15" i="10"/>
  <c r="H2" i="10"/>
  <c r="H3" i="10"/>
  <c r="H4" i="10"/>
  <c r="H5" i="10"/>
  <c r="H6" i="10"/>
  <c r="H7" i="10"/>
  <c r="H8" i="10"/>
  <c r="H11" i="10"/>
  <c r="H13" i="10"/>
  <c r="H15" i="10"/>
  <c r="R15" i="10"/>
  <c r="I15" i="10"/>
  <c r="R13" i="10"/>
  <c r="R11" i="10"/>
  <c r="R8" i="10"/>
  <c r="R7" i="10"/>
  <c r="R6" i="10"/>
  <c r="R5" i="10"/>
  <c r="R4" i="10"/>
  <c r="R3" i="10"/>
  <c r="R2" i="10"/>
</calcChain>
</file>

<file path=xl/sharedStrings.xml><?xml version="1.0" encoding="utf-8"?>
<sst xmlns="http://schemas.openxmlformats.org/spreadsheetml/2006/main" count="141" uniqueCount="100">
  <si>
    <t>Branche</t>
  </si>
  <si>
    <t>Unternehmen</t>
  </si>
  <si>
    <t>Branche Detail</t>
  </si>
  <si>
    <t>Anteil in %</t>
  </si>
  <si>
    <t>Gesundheit</t>
  </si>
  <si>
    <t>Chemie Duft- und Geschmacksstoffe</t>
  </si>
  <si>
    <t>Europa</t>
  </si>
  <si>
    <t>Kontinent</t>
  </si>
  <si>
    <t>Land</t>
  </si>
  <si>
    <t>Währung</t>
  </si>
  <si>
    <t>€</t>
  </si>
  <si>
    <t>Drogerie Reinigung Hygiene industriell</t>
  </si>
  <si>
    <t>Ecolab</t>
  </si>
  <si>
    <t>Amerika</t>
  </si>
  <si>
    <t>USA</t>
  </si>
  <si>
    <t>US$</t>
  </si>
  <si>
    <t>Industrie</t>
  </si>
  <si>
    <t>Asien</t>
  </si>
  <si>
    <t>Yen</t>
  </si>
  <si>
    <t>England</t>
  </si>
  <si>
    <t>Pfund</t>
  </si>
  <si>
    <t>Technologie</t>
  </si>
  <si>
    <t>CA$</t>
  </si>
  <si>
    <t>Sonstige</t>
  </si>
  <si>
    <t>Trend</t>
  </si>
  <si>
    <t>abwärts stark</t>
  </si>
  <si>
    <t>Kurs €</t>
  </si>
  <si>
    <t>WKN</t>
  </si>
  <si>
    <t>abwärts mittel</t>
  </si>
  <si>
    <t>854545 US</t>
  </si>
  <si>
    <t>aufwärts leicht</t>
  </si>
  <si>
    <t>Performance in €</t>
  </si>
  <si>
    <t>Kurs Heimat-währung</t>
  </si>
  <si>
    <t>MSCI World Index</t>
  </si>
  <si>
    <t>Menge</t>
  </si>
  <si>
    <t>Performance effektiv p.a.</t>
  </si>
  <si>
    <t>knapp unter ATH</t>
  </si>
  <si>
    <t>Medizintechnik Bedarfsartikel</t>
  </si>
  <si>
    <t>Hong Kong</t>
  </si>
  <si>
    <t>China</t>
  </si>
  <si>
    <t>Frankreich</t>
  </si>
  <si>
    <t>Währungen</t>
  </si>
  <si>
    <t>GBP (Britisches Pfund)</t>
  </si>
  <si>
    <t>Basiskonsum</t>
  </si>
  <si>
    <t>Kurs aktuell</t>
  </si>
  <si>
    <t>Kurs in €  aktuell</t>
  </si>
  <si>
    <t>Wert aktuell</t>
  </si>
  <si>
    <t>Stand</t>
  </si>
  <si>
    <t>Dauer in Jahren</t>
  </si>
  <si>
    <t>Finanzen</t>
  </si>
  <si>
    <t>aktuell</t>
  </si>
  <si>
    <t>Energie &amp; Rohtoffe</t>
  </si>
  <si>
    <t>Versorger Erneuerbare Energien</t>
  </si>
  <si>
    <t>NextEra</t>
  </si>
  <si>
    <t>A1CZ4H US</t>
  </si>
  <si>
    <r>
      <t>Wert</t>
    </r>
    <r>
      <rPr>
        <sz val="12"/>
        <color theme="1"/>
        <rFont val="Calibri"/>
        <family val="2"/>
        <charset val="204"/>
        <scheme val="minor"/>
      </rPr>
      <t xml:space="preserve"> 03.04.2020</t>
    </r>
  </si>
  <si>
    <t>Dienstleister Digitale Bezahlung</t>
  </si>
  <si>
    <t>VISA</t>
  </si>
  <si>
    <t>A0NC7B US</t>
  </si>
  <si>
    <t>abwärts leicht</t>
  </si>
  <si>
    <t>International Flavors &amp; Fragrances</t>
  </si>
  <si>
    <t>853881 US</t>
  </si>
  <si>
    <t>Smith &amp; Nephew</t>
  </si>
  <si>
    <t>502816 GB</t>
  </si>
  <si>
    <t>Bakkafrost</t>
  </si>
  <si>
    <t>Lebesnmittel Hersteller Fisch</t>
  </si>
  <si>
    <t>A1CVJD FO</t>
  </si>
  <si>
    <t>Färöer-Inseln</t>
  </si>
  <si>
    <t>abwärts mittel bis stark</t>
  </si>
  <si>
    <t>NOK</t>
  </si>
  <si>
    <t>abwärts leicht bis mittel</t>
  </si>
  <si>
    <t>Konsum zyklisch</t>
  </si>
  <si>
    <t>Luxusgüter</t>
  </si>
  <si>
    <t>Christian Dior</t>
  </si>
  <si>
    <t>883123 FR</t>
  </si>
  <si>
    <t>Zulieferer Werkzeug Haushaltsgeräte</t>
  </si>
  <si>
    <t>Techtronic Industries</t>
  </si>
  <si>
    <t>A0B5GC HK</t>
  </si>
  <si>
    <t>HK$</t>
  </si>
  <si>
    <t>Zulieferer Industrie (Nischenmärkte)</t>
  </si>
  <si>
    <t>Roper Technologies</t>
  </si>
  <si>
    <t>883563 US</t>
  </si>
  <si>
    <t>Exponent</t>
  </si>
  <si>
    <t>Dienstleister Berater Anwälte Risikovorsorge</t>
  </si>
  <si>
    <t>880114 US</t>
  </si>
  <si>
    <t>Immobilien Land- und Ressourcenmanagement Wasserdienstleistungen und -betrieb</t>
  </si>
  <si>
    <t>Texas Pacific Land Trust</t>
  </si>
  <si>
    <t>985172 US</t>
  </si>
  <si>
    <t>Elektro analytische Instrumente Kameramodule Linsensysteme Mikroskope</t>
  </si>
  <si>
    <t>Sunny Optical Technology</t>
  </si>
  <si>
    <t>A0MUFB CHN</t>
  </si>
  <si>
    <t>Ansys</t>
  </si>
  <si>
    <t>Software Simulation industrielle Entwicklungsprozesse</t>
  </si>
  <si>
    <t>901492 US</t>
  </si>
  <si>
    <t>Währungskurse v.: 04.05.2020 - ca. 23:20 Uhr</t>
  </si>
  <si>
    <t>€ zu HK$</t>
  </si>
  <si>
    <r>
      <t xml:space="preserve">Dividenden-rendite </t>
    </r>
    <r>
      <rPr>
        <sz val="12"/>
        <color theme="1"/>
        <rFont val="Calibri"/>
        <family val="2"/>
        <charset val="204"/>
        <scheme val="minor"/>
      </rPr>
      <t>30.04.2020</t>
    </r>
  </si>
  <si>
    <t>Vergleichsindex MSCI World</t>
  </si>
  <si>
    <t>Stand:</t>
  </si>
  <si>
    <t>16 Uhr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</si>
</sst>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0"/>
      <color theme="1"/>
      <name val="Calibri"/>
      <scheme val="minor"/>
    </font>
    <font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90">
    <xf numFmtId="0" fontId="0" fillId="0" borderId="0"/>
    <xf numFmtId="0" fontId="10" fillId="0" borderId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</cellStyleXfs>
  <cellXfs count="42">
    <xf numFmtId="0" fontId="0" fillId="0" borderId="0" xfId="0"/>
    <xf numFmtId="0" fontId="9" fillId="0" borderId="0" xfId="0" applyFont="1"/>
    <xf numFmtId="4" fontId="9" fillId="0" borderId="0" xfId="0" applyNumberFormat="1" applyFont="1"/>
    <xf numFmtId="10" fontId="9" fillId="0" borderId="0" xfId="0" applyNumberFormat="1" applyFont="1"/>
    <xf numFmtId="0" fontId="11" fillId="0" borderId="0" xfId="0" applyFont="1"/>
    <xf numFmtId="0" fontId="9" fillId="0" borderId="1" xfId="0" applyFont="1" applyBorder="1"/>
    <xf numFmtId="4" fontId="9" fillId="0" borderId="1" xfId="0" applyNumberFormat="1" applyFont="1" applyBorder="1"/>
    <xf numFmtId="10" fontId="9" fillId="0" borderId="1" xfId="0" applyNumberFormat="1" applyFont="1" applyBorder="1"/>
    <xf numFmtId="4" fontId="9" fillId="0" borderId="1" xfId="0" applyNumberFormat="1" applyFont="1" applyBorder="1" applyAlignment="1">
      <alignment wrapText="1"/>
    </xf>
    <xf numFmtId="10" fontId="9" fillId="0" borderId="1" xfId="0" applyNumberFormat="1" applyFont="1" applyBorder="1" applyAlignment="1">
      <alignment wrapText="1"/>
    </xf>
    <xf numFmtId="0" fontId="11" fillId="0" borderId="1" xfId="0" applyFont="1" applyBorder="1"/>
    <xf numFmtId="4" fontId="11" fillId="0" borderId="1" xfId="0" applyNumberFormat="1" applyFont="1" applyBorder="1"/>
    <xf numFmtId="10" fontId="11" fillId="0" borderId="1" xfId="0" applyNumberFormat="1" applyFont="1" applyBorder="1"/>
    <xf numFmtId="0" fontId="8" fillId="2" borderId="0" xfId="0" applyFont="1" applyFill="1"/>
    <xf numFmtId="0" fontId="9" fillId="2" borderId="0" xfId="0" applyFont="1" applyFill="1"/>
    <xf numFmtId="4" fontId="9" fillId="2" borderId="0" xfId="0" applyNumberFormat="1" applyFont="1" applyFill="1"/>
    <xf numFmtId="10" fontId="9" fillId="2" borderId="0" xfId="0" applyNumberFormat="1" applyFont="1" applyFill="1"/>
    <xf numFmtId="1" fontId="7" fillId="0" borderId="1" xfId="0" applyNumberFormat="1" applyFont="1" applyBorder="1" applyAlignment="1">
      <alignment wrapText="1"/>
    </xf>
    <xf numFmtId="1" fontId="9" fillId="0" borderId="1" xfId="0" applyNumberFormat="1" applyFont="1" applyBorder="1"/>
    <xf numFmtId="1" fontId="11" fillId="0" borderId="1" xfId="0" applyNumberFormat="1" applyFont="1" applyBorder="1"/>
    <xf numFmtId="1" fontId="9" fillId="2" borderId="0" xfId="0" applyNumberFormat="1" applyFont="1" applyFill="1"/>
    <xf numFmtId="1" fontId="9" fillId="0" borderId="0" xfId="0" applyNumberFormat="1" applyFont="1"/>
    <xf numFmtId="10" fontId="7" fillId="0" borderId="1" xfId="0" applyNumberFormat="1" applyFont="1" applyBorder="1" applyAlignment="1">
      <alignment wrapText="1"/>
    </xf>
    <xf numFmtId="0" fontId="6" fillId="2" borderId="0" xfId="0" applyFont="1" applyFill="1"/>
    <xf numFmtId="0" fontId="5" fillId="0" borderId="0" xfId="0" applyFont="1"/>
    <xf numFmtId="0" fontId="14" fillId="0" borderId="1" xfId="0" applyFont="1" applyBorder="1"/>
    <xf numFmtId="0" fontId="0" fillId="0" borderId="1" xfId="0" applyFont="1" applyBorder="1" applyAlignment="1">
      <alignment wrapText="1"/>
    </xf>
    <xf numFmtId="4" fontId="4" fillId="0" borderId="1" xfId="0" applyNumberFormat="1" applyFont="1" applyBorder="1" applyAlignment="1">
      <alignment wrapText="1"/>
    </xf>
    <xf numFmtId="0" fontId="4" fillId="0" borderId="0" xfId="0" applyFont="1"/>
    <xf numFmtId="14" fontId="9" fillId="0" borderId="0" xfId="0" applyNumberFormat="1" applyFont="1"/>
    <xf numFmtId="0" fontId="15" fillId="0" borderId="0" xfId="0" applyFont="1"/>
    <xf numFmtId="10" fontId="11" fillId="0" borderId="0" xfId="0" applyNumberFormat="1" applyFont="1"/>
    <xf numFmtId="0" fontId="3" fillId="0" borderId="1" xfId="0" applyFont="1" applyBorder="1"/>
    <xf numFmtId="4" fontId="3" fillId="0" borderId="1" xfId="0" applyNumberFormat="1" applyFont="1" applyBorder="1" applyAlignment="1">
      <alignment wrapText="1"/>
    </xf>
    <xf numFmtId="0" fontId="0" fillId="0" borderId="1" xfId="0" applyFont="1" applyBorder="1"/>
    <xf numFmtId="0" fontId="3" fillId="0" borderId="0" xfId="0" applyFont="1"/>
    <xf numFmtId="0" fontId="14" fillId="0" borderId="1" xfId="0" applyFont="1" applyBorder="1" applyAlignment="1">
      <alignment wrapText="1"/>
    </xf>
    <xf numFmtId="0" fontId="2" fillId="0" borderId="0" xfId="0" applyFont="1"/>
    <xf numFmtId="10" fontId="2" fillId="0" borderId="1" xfId="0" applyNumberFormat="1" applyFont="1" applyBorder="1" applyAlignment="1">
      <alignment wrapText="1"/>
    </xf>
    <xf numFmtId="0" fontId="2" fillId="3" borderId="0" xfId="0" applyFont="1" applyFill="1"/>
    <xf numFmtId="4" fontId="9" fillId="3" borderId="0" xfId="0" applyNumberFormat="1" applyFont="1" applyFill="1"/>
    <xf numFmtId="14" fontId="9" fillId="3" borderId="0" xfId="0" applyNumberFormat="1" applyFont="1" applyFill="1"/>
  </cellXfs>
  <cellStyles count="390">
    <cellStyle name="Besuchter Link" xfId="3" builtinId="9" hidden="1"/>
    <cellStyle name="Besuchter Link" xfId="5" builtinId="9" hidden="1"/>
    <cellStyle name="Besuchter Link" xfId="7" builtinId="9" hidden="1"/>
    <cellStyle name="Besuchter Link" xfId="9" builtinId="9" hidden="1"/>
    <cellStyle name="Besuchter Link" xfId="11" builtinId="9" hidden="1"/>
    <cellStyle name="Besuchter Link" xfId="13" builtinId="9" hidden="1"/>
    <cellStyle name="Besuchter Link" xfId="15" builtinId="9" hidden="1"/>
    <cellStyle name="Besuchter Link" xfId="17" builtinId="9" hidden="1"/>
    <cellStyle name="Besuchter Link" xfId="19" builtinId="9" hidden="1"/>
    <cellStyle name="Besuchter Link" xfId="21" builtinId="9" hidden="1"/>
    <cellStyle name="Besuchter Link" xfId="23" builtinId="9" hidden="1"/>
    <cellStyle name="Besuchter Link" xfId="25" builtinId="9" hidden="1"/>
    <cellStyle name="Besuchter Link" xfId="27" builtinId="9" hidden="1"/>
    <cellStyle name="Besuchter Link" xfId="29" builtinId="9" hidden="1"/>
    <cellStyle name="Besuchter Link" xfId="31" builtinId="9" hidden="1"/>
    <cellStyle name="Besuchter Link" xfId="33" builtinId="9" hidden="1"/>
    <cellStyle name="Besuchter Link" xfId="35" builtinId="9" hidden="1"/>
    <cellStyle name="Besuchter Link" xfId="37" builtinId="9" hidden="1"/>
    <cellStyle name="Besuchter Link" xfId="39" builtinId="9" hidden="1"/>
    <cellStyle name="Besuchter Link" xfId="41" builtinId="9" hidden="1"/>
    <cellStyle name="Besuchter Link" xfId="43" builtinId="9" hidden="1"/>
    <cellStyle name="Besuchter Link" xfId="45" builtinId="9" hidden="1"/>
    <cellStyle name="Besuchter Link" xfId="47" builtinId="9" hidden="1"/>
    <cellStyle name="Besuchter Link" xfId="49" builtinId="9" hidden="1"/>
    <cellStyle name="Besuchter Link" xfId="51" builtinId="9" hidden="1"/>
    <cellStyle name="Besuchter Link" xfId="53" builtinId="9" hidden="1"/>
    <cellStyle name="Besuchter Link" xfId="55" builtinId="9" hidden="1"/>
    <cellStyle name="Besuchter Link" xfId="57" builtinId="9" hidden="1"/>
    <cellStyle name="Besuchter Link" xfId="59" builtinId="9" hidden="1"/>
    <cellStyle name="Besuchter Link" xfId="61" builtinId="9" hidden="1"/>
    <cellStyle name="Besuchter Link" xfId="63" builtinId="9" hidden="1"/>
    <cellStyle name="Besuchter Link" xfId="65" builtinId="9" hidden="1"/>
    <cellStyle name="Besuchter Link" xfId="67" builtinId="9" hidden="1"/>
    <cellStyle name="Besuchter Link" xfId="69" builtinId="9" hidden="1"/>
    <cellStyle name="Besuchter Link" xfId="71" builtinId="9" hidden="1"/>
    <cellStyle name="Besuchter Link" xfId="73" builtinId="9" hidden="1"/>
    <cellStyle name="Besuchter Link" xfId="75" builtinId="9" hidden="1"/>
    <cellStyle name="Besuchter Link" xfId="77" builtinId="9" hidden="1"/>
    <cellStyle name="Besuchter Link" xfId="79" builtinId="9" hidden="1"/>
    <cellStyle name="Besuchter Link" xfId="81" builtinId="9" hidden="1"/>
    <cellStyle name="Besuchter Link" xfId="83" builtinId="9" hidden="1"/>
    <cellStyle name="Besuchter Link" xfId="85" builtinId="9" hidden="1"/>
    <cellStyle name="Besuchter Link" xfId="87" builtinId="9" hidden="1"/>
    <cellStyle name="Besuchter Link" xfId="89" builtinId="9" hidden="1"/>
    <cellStyle name="Besuchter Link" xfId="91" builtinId="9" hidden="1"/>
    <cellStyle name="Besuchter Link" xfId="93" builtinId="9" hidden="1"/>
    <cellStyle name="Besuchter Link" xfId="95" builtinId="9" hidden="1"/>
    <cellStyle name="Besuchter Link" xfId="97" builtinId="9" hidden="1"/>
    <cellStyle name="Besuchter Link" xfId="99" builtinId="9" hidden="1"/>
    <cellStyle name="Besuchter Link" xfId="101" builtinId="9" hidden="1"/>
    <cellStyle name="Besuchter Link" xfId="103" builtinId="9" hidden="1"/>
    <cellStyle name="Besuchter Link" xfId="105" builtinId="9" hidden="1"/>
    <cellStyle name="Besuchter Link" xfId="107" builtinId="9" hidden="1"/>
    <cellStyle name="Besuchter Link" xfId="109" builtinId="9" hidden="1"/>
    <cellStyle name="Besuchter Link" xfId="111" builtinId="9" hidden="1"/>
    <cellStyle name="Besuchter Link" xfId="113" builtinId="9" hidden="1"/>
    <cellStyle name="Besuchter Link" xfId="115" builtinId="9" hidden="1"/>
    <cellStyle name="Besuchter Link" xfId="117" builtinId="9" hidden="1"/>
    <cellStyle name="Besuchter Link" xfId="119" builtinId="9" hidden="1"/>
    <cellStyle name="Besuchter Link" xfId="121" builtinId="9" hidden="1"/>
    <cellStyle name="Besuchter Link" xfId="123" builtinId="9" hidden="1"/>
    <cellStyle name="Besuchter Link" xfId="125" builtinId="9" hidden="1"/>
    <cellStyle name="Besuchter Link" xfId="127" builtinId="9" hidden="1"/>
    <cellStyle name="Besuchter Link" xfId="129" builtinId="9" hidden="1"/>
    <cellStyle name="Besuchter Link" xfId="131" builtinId="9" hidden="1"/>
    <cellStyle name="Besuchter Link" xfId="133" builtinId="9" hidden="1"/>
    <cellStyle name="Besuchter Link" xfId="135" builtinId="9" hidden="1"/>
    <cellStyle name="Besuchter Link" xfId="137" builtinId="9" hidden="1"/>
    <cellStyle name="Besuchter Link" xfId="139" builtinId="9" hidden="1"/>
    <cellStyle name="Besuchter Link" xfId="141" builtinId="9" hidden="1"/>
    <cellStyle name="Besuchter Link" xfId="143" builtinId="9" hidden="1"/>
    <cellStyle name="Besuchter Link" xfId="145" builtinId="9" hidden="1"/>
    <cellStyle name="Besuchter Link" xfId="147" builtinId="9" hidden="1"/>
    <cellStyle name="Besuchter Link" xfId="149" builtinId="9" hidden="1"/>
    <cellStyle name="Besuchter Link" xfId="151" builtinId="9" hidden="1"/>
    <cellStyle name="Besuchter Link" xfId="153" builtinId="9" hidden="1"/>
    <cellStyle name="Besuchter Link" xfId="155" builtinId="9" hidden="1"/>
    <cellStyle name="Besuchter Link" xfId="157" builtinId="9" hidden="1"/>
    <cellStyle name="Besuchter Link" xfId="159" builtinId="9" hidden="1"/>
    <cellStyle name="Besuchter Link" xfId="161" builtinId="9" hidden="1"/>
    <cellStyle name="Besuchter Link" xfId="163" builtinId="9" hidden="1"/>
    <cellStyle name="Besuchter Link" xfId="165" builtinId="9" hidden="1"/>
    <cellStyle name="Besuchter Link" xfId="167" builtinId="9" hidden="1"/>
    <cellStyle name="Besuchter Link" xfId="169" builtinId="9" hidden="1"/>
    <cellStyle name="Besuchter Link" xfId="171" builtinId="9" hidden="1"/>
    <cellStyle name="Besuchter Link" xfId="173" builtinId="9" hidden="1"/>
    <cellStyle name="Besuchter Link" xfId="175" builtinId="9" hidden="1"/>
    <cellStyle name="Besuchter Link" xfId="177" builtinId="9" hidden="1"/>
    <cellStyle name="Besuchter Link" xfId="179" builtinId="9" hidden="1"/>
    <cellStyle name="Besuchter Link" xfId="181" builtinId="9" hidden="1"/>
    <cellStyle name="Besuchter Link" xfId="183" builtinId="9" hidden="1"/>
    <cellStyle name="Besuchter Link" xfId="185" builtinId="9" hidden="1"/>
    <cellStyle name="Besuchter Link" xfId="187" builtinId="9" hidden="1"/>
    <cellStyle name="Besuchter Link" xfId="189" builtinId="9" hidden="1"/>
    <cellStyle name="Besuchter Link" xfId="191" builtinId="9" hidden="1"/>
    <cellStyle name="Besuchter Link" xfId="193" builtinId="9" hidden="1"/>
    <cellStyle name="Besuchter Link" xfId="195" builtinId="9" hidden="1"/>
    <cellStyle name="Besuchter Link" xfId="197" builtinId="9" hidden="1"/>
    <cellStyle name="Besuchter Link" xfId="199" builtinId="9" hidden="1"/>
    <cellStyle name="Besuchter Link" xfId="201" builtinId="9" hidden="1"/>
    <cellStyle name="Besuchter Link" xfId="203" builtinId="9" hidden="1"/>
    <cellStyle name="Besuchter Link" xfId="205" builtinId="9" hidden="1"/>
    <cellStyle name="Besuchter Link" xfId="207" builtinId="9" hidden="1"/>
    <cellStyle name="Besuchter Link" xfId="209" builtinId="9" hidden="1"/>
    <cellStyle name="Besuchter Link" xfId="211" builtinId="9" hidden="1"/>
    <cellStyle name="Besuchter Link" xfId="213" builtinId="9" hidden="1"/>
    <cellStyle name="Besuchter Link" xfId="215" builtinId="9" hidden="1"/>
    <cellStyle name="Besuchter Link" xfId="217" builtinId="9" hidden="1"/>
    <cellStyle name="Besuchter Link" xfId="219" builtinId="9" hidden="1"/>
    <cellStyle name="Besuchter Link" xfId="221" builtinId="9" hidden="1"/>
    <cellStyle name="Besuchter Link" xfId="223" builtinId="9" hidden="1"/>
    <cellStyle name="Besuchter Link" xfId="225" builtinId="9" hidden="1"/>
    <cellStyle name="Besuchter Link" xfId="227" builtinId="9" hidden="1"/>
    <cellStyle name="Besuchter Link" xfId="229" builtinId="9" hidden="1"/>
    <cellStyle name="Besuchter Link" xfId="231" builtinId="9" hidden="1"/>
    <cellStyle name="Besuchter Link" xfId="233" builtinId="9" hidden="1"/>
    <cellStyle name="Besuchter Link" xfId="235" builtinId="9" hidden="1"/>
    <cellStyle name="Besuchter Link" xfId="237" builtinId="9" hidden="1"/>
    <cellStyle name="Besuchter Link" xfId="239" builtinId="9" hidden="1"/>
    <cellStyle name="Besuchter Link" xfId="241" builtinId="9" hidden="1"/>
    <cellStyle name="Besuchter Link" xfId="243" builtinId="9" hidden="1"/>
    <cellStyle name="Besuchter Link" xfId="245" builtinId="9" hidden="1"/>
    <cellStyle name="Besuchter Link" xfId="247" builtinId="9" hidden="1"/>
    <cellStyle name="Besuchter Link" xfId="249" builtinId="9" hidden="1"/>
    <cellStyle name="Besuchter Link" xfId="251" builtinId="9" hidden="1"/>
    <cellStyle name="Besuchter Link" xfId="253" builtinId="9" hidden="1"/>
    <cellStyle name="Besuchter Link" xfId="255" builtinId="9" hidden="1"/>
    <cellStyle name="Besuchter Link" xfId="257" builtinId="9" hidden="1"/>
    <cellStyle name="Besuchter Link" xfId="259" builtinId="9" hidden="1"/>
    <cellStyle name="Besuchter Link" xfId="261" builtinId="9" hidden="1"/>
    <cellStyle name="Besuchter Link" xfId="263" builtinId="9" hidden="1"/>
    <cellStyle name="Besuchter Link" xfId="265" builtinId="9" hidden="1"/>
    <cellStyle name="Besuchter Link" xfId="267" builtinId="9" hidden="1"/>
    <cellStyle name="Besuchter Link" xfId="269" builtinId="9" hidden="1"/>
    <cellStyle name="Besuchter Link" xfId="271" builtinId="9" hidden="1"/>
    <cellStyle name="Besuchter Link" xfId="273" builtinId="9" hidden="1"/>
    <cellStyle name="Besuchter Link" xfId="275" builtinId="9" hidden="1"/>
    <cellStyle name="Besuchter Link" xfId="277" builtinId="9" hidden="1"/>
    <cellStyle name="Besuchter Link" xfId="279" builtinId="9" hidden="1"/>
    <cellStyle name="Besuchter Link" xfId="281" builtinId="9" hidden="1"/>
    <cellStyle name="Besuchter Link" xfId="283" builtinId="9" hidden="1"/>
    <cellStyle name="Besuchter Link" xfId="285" builtinId="9" hidden="1"/>
    <cellStyle name="Besuchter Link" xfId="287" builtinId="9" hidden="1"/>
    <cellStyle name="Besuchter Link" xfId="289" builtinId="9" hidden="1"/>
    <cellStyle name="Besuchter Link" xfId="291" builtinId="9" hidden="1"/>
    <cellStyle name="Besuchter Link" xfId="293" builtinId="9" hidden="1"/>
    <cellStyle name="Besuchter Link" xfId="295" builtinId="9" hidden="1"/>
    <cellStyle name="Besuchter Link" xfId="297" builtinId="9" hidden="1"/>
    <cellStyle name="Besuchter Link" xfId="299" builtinId="9" hidden="1"/>
    <cellStyle name="Besuchter Link" xfId="301" builtinId="9" hidden="1"/>
    <cellStyle name="Besuchter Link" xfId="303" builtinId="9" hidden="1"/>
    <cellStyle name="Besuchter Link" xfId="305" builtinId="9" hidden="1"/>
    <cellStyle name="Besuchter Link" xfId="307" builtinId="9" hidden="1"/>
    <cellStyle name="Besuchter Link" xfId="309" builtinId="9" hidden="1"/>
    <cellStyle name="Besuchter Link" xfId="311" builtinId="9" hidden="1"/>
    <cellStyle name="Besuchter Link" xfId="313" builtinId="9" hidden="1"/>
    <cellStyle name="Besuchter Link" xfId="315" builtinId="9" hidden="1"/>
    <cellStyle name="Besuchter Link" xfId="317" builtinId="9" hidden="1"/>
    <cellStyle name="Besuchter Link" xfId="319" builtinId="9" hidden="1"/>
    <cellStyle name="Besuchter Link" xfId="321" builtinId="9" hidden="1"/>
    <cellStyle name="Besuchter Link" xfId="323" builtinId="9" hidden="1"/>
    <cellStyle name="Besuchter Link" xfId="325" builtinId="9" hidden="1"/>
    <cellStyle name="Besuchter Link" xfId="327" builtinId="9" hidden="1"/>
    <cellStyle name="Besuchter Link" xfId="329" builtinId="9" hidden="1"/>
    <cellStyle name="Besuchter Link" xfId="331" builtinId="9" hidden="1"/>
    <cellStyle name="Besuchter Link" xfId="333" builtinId="9" hidden="1"/>
    <cellStyle name="Besuchter Link" xfId="335" builtinId="9" hidden="1"/>
    <cellStyle name="Besuchter Link" xfId="337" builtinId="9" hidden="1"/>
    <cellStyle name="Besuchter Link" xfId="339" builtinId="9" hidden="1"/>
    <cellStyle name="Besuchter Link" xfId="341" builtinId="9" hidden="1"/>
    <cellStyle name="Besuchter Link" xfId="343" builtinId="9" hidden="1"/>
    <cellStyle name="Besuchter Link" xfId="345" builtinId="9" hidden="1"/>
    <cellStyle name="Besuchter Link" xfId="347" builtinId="9" hidden="1"/>
    <cellStyle name="Besuchter Link" xfId="349" builtinId="9" hidden="1"/>
    <cellStyle name="Besuchter Link" xfId="351" builtinId="9" hidden="1"/>
    <cellStyle name="Besuchter Link" xfId="353" builtinId="9" hidden="1"/>
    <cellStyle name="Besuchter Link" xfId="355" builtinId="9" hidden="1"/>
    <cellStyle name="Besuchter Link" xfId="357" builtinId="9" hidden="1"/>
    <cellStyle name="Besuchter Link" xfId="359" builtinId="9" hidden="1"/>
    <cellStyle name="Besuchter Link" xfId="361" builtinId="9" hidden="1"/>
    <cellStyle name="Besuchter Link" xfId="363" builtinId="9" hidden="1"/>
    <cellStyle name="Besuchter Link" xfId="365" builtinId="9" hidden="1"/>
    <cellStyle name="Besuchter Link" xfId="367" builtinId="9" hidden="1"/>
    <cellStyle name="Besuchter Link" xfId="369" builtinId="9" hidden="1"/>
    <cellStyle name="Besuchter Link" xfId="371" builtinId="9" hidden="1"/>
    <cellStyle name="Besuchter Link" xfId="373" builtinId="9" hidden="1"/>
    <cellStyle name="Besuchter Link" xfId="375" builtinId="9" hidden="1"/>
    <cellStyle name="Besuchter Link" xfId="377" builtinId="9" hidden="1"/>
    <cellStyle name="Besuchter Link" xfId="379" builtinId="9" hidden="1"/>
    <cellStyle name="Besuchter Link" xfId="381" builtinId="9" hidden="1"/>
    <cellStyle name="Besuchter Link" xfId="383" builtinId="9" hidden="1"/>
    <cellStyle name="Besuchter Link" xfId="385" builtinId="9" hidden="1"/>
    <cellStyle name="Besuchter Link" xfId="387" builtinId="9" hidden="1"/>
    <cellStyle name="Besuchter Link" xfId="389" builtinId="9" hidden="1"/>
    <cellStyle name="Link" xfId="2" builtinId="8" hidden="1"/>
    <cellStyle name="Link" xfId="4" builtinId="8" hidden="1"/>
    <cellStyle name="Link" xfId="6" builtinId="8" hidden="1"/>
    <cellStyle name="Link" xfId="8" builtinId="8" hidden="1"/>
    <cellStyle name="Link" xfId="10" builtinId="8" hidden="1"/>
    <cellStyle name="Link" xfId="12" builtinId="8" hidden="1"/>
    <cellStyle name="Link" xfId="14" builtinId="8" hidden="1"/>
    <cellStyle name="Link" xfId="16" builtinId="8" hidden="1"/>
    <cellStyle name="Link" xfId="18" builtinId="8" hidden="1"/>
    <cellStyle name="Link" xfId="20" builtinId="8" hidden="1"/>
    <cellStyle name="Link" xfId="22" builtinId="8" hidden="1"/>
    <cellStyle name="Link" xfId="24" builtinId="8" hidden="1"/>
    <cellStyle name="Link" xfId="26" builtinId="8" hidden="1"/>
    <cellStyle name="Link" xfId="28" builtinId="8" hidden="1"/>
    <cellStyle name="Link" xfId="30" builtinId="8" hidden="1"/>
    <cellStyle name="Link" xfId="32" builtinId="8" hidden="1"/>
    <cellStyle name="Link" xfId="34" builtinId="8" hidden="1"/>
    <cellStyle name="Link" xfId="36" builtinId="8" hidden="1"/>
    <cellStyle name="Link" xfId="38" builtinId="8" hidden="1"/>
    <cellStyle name="Link" xfId="40" builtinId="8" hidden="1"/>
    <cellStyle name="Link" xfId="42" builtinId="8" hidden="1"/>
    <cellStyle name="Link" xfId="44" builtinId="8" hidden="1"/>
    <cellStyle name="Link" xfId="46" builtinId="8" hidden="1"/>
    <cellStyle name="Link" xfId="48" builtinId="8" hidden="1"/>
    <cellStyle name="Link" xfId="50" builtinId="8" hidden="1"/>
    <cellStyle name="Link" xfId="52" builtinId="8" hidden="1"/>
    <cellStyle name="Link" xfId="54" builtinId="8" hidden="1"/>
    <cellStyle name="Link" xfId="56" builtinId="8" hidden="1"/>
    <cellStyle name="Link" xfId="58" builtinId="8" hidden="1"/>
    <cellStyle name="Link" xfId="60" builtinId="8" hidden="1"/>
    <cellStyle name="Link" xfId="62" builtinId="8" hidden="1"/>
    <cellStyle name="Link" xfId="64" builtinId="8" hidden="1"/>
    <cellStyle name="Link" xfId="66" builtinId="8" hidden="1"/>
    <cellStyle name="Link" xfId="68" builtinId="8" hidden="1"/>
    <cellStyle name="Link" xfId="70" builtinId="8" hidden="1"/>
    <cellStyle name="Link" xfId="72" builtinId="8" hidden="1"/>
    <cellStyle name="Link" xfId="74" builtinId="8" hidden="1"/>
    <cellStyle name="Link" xfId="76" builtinId="8" hidden="1"/>
    <cellStyle name="Link" xfId="78" builtinId="8" hidden="1"/>
    <cellStyle name="Link" xfId="80" builtinId="8" hidden="1"/>
    <cellStyle name="Link" xfId="82" builtinId="8" hidden="1"/>
    <cellStyle name="Link" xfId="84" builtinId="8" hidden="1"/>
    <cellStyle name="Link" xfId="86" builtinId="8" hidden="1"/>
    <cellStyle name="Link" xfId="88" builtinId="8" hidden="1"/>
    <cellStyle name="Link" xfId="90" builtinId="8" hidden="1"/>
    <cellStyle name="Link" xfId="92" builtinId="8" hidden="1"/>
    <cellStyle name="Link" xfId="94" builtinId="8" hidden="1"/>
    <cellStyle name="Link" xfId="96" builtinId="8" hidden="1"/>
    <cellStyle name="Link" xfId="98" builtinId="8" hidden="1"/>
    <cellStyle name="Link" xfId="100" builtinId="8" hidden="1"/>
    <cellStyle name="Link" xfId="102" builtinId="8" hidden="1"/>
    <cellStyle name="Link" xfId="104" builtinId="8" hidden="1"/>
    <cellStyle name="Link" xfId="106" builtinId="8" hidden="1"/>
    <cellStyle name="Link" xfId="108" builtinId="8" hidden="1"/>
    <cellStyle name="Link" xfId="110" builtinId="8" hidden="1"/>
    <cellStyle name="Link" xfId="112" builtinId="8" hidden="1"/>
    <cellStyle name="Link" xfId="114" builtinId="8" hidden="1"/>
    <cellStyle name="Link" xfId="116" builtinId="8" hidden="1"/>
    <cellStyle name="Link" xfId="118" builtinId="8" hidden="1"/>
    <cellStyle name="Link" xfId="120" builtinId="8" hidden="1"/>
    <cellStyle name="Link" xfId="122" builtinId="8" hidden="1"/>
    <cellStyle name="Link" xfId="124" builtinId="8" hidden="1"/>
    <cellStyle name="Link" xfId="126" builtinId="8" hidden="1"/>
    <cellStyle name="Link" xfId="128" builtinId="8" hidden="1"/>
    <cellStyle name="Link" xfId="130" builtinId="8" hidden="1"/>
    <cellStyle name="Link" xfId="132" builtinId="8" hidden="1"/>
    <cellStyle name="Link" xfId="134" builtinId="8" hidden="1"/>
    <cellStyle name="Link" xfId="136" builtinId="8" hidden="1"/>
    <cellStyle name="Link" xfId="138" builtinId="8" hidden="1"/>
    <cellStyle name="Link" xfId="140" builtinId="8" hidden="1"/>
    <cellStyle name="Link" xfId="142" builtinId="8" hidden="1"/>
    <cellStyle name="Link" xfId="144" builtinId="8" hidden="1"/>
    <cellStyle name="Link" xfId="146" builtinId="8" hidden="1"/>
    <cellStyle name="Link" xfId="148" builtinId="8" hidden="1"/>
    <cellStyle name="Link" xfId="150" builtinId="8" hidden="1"/>
    <cellStyle name="Link" xfId="152" builtinId="8" hidden="1"/>
    <cellStyle name="Link" xfId="154" builtinId="8" hidden="1"/>
    <cellStyle name="Link" xfId="156" builtinId="8" hidden="1"/>
    <cellStyle name="Link" xfId="158" builtinId="8" hidden="1"/>
    <cellStyle name="Link" xfId="160" builtinId="8" hidden="1"/>
    <cellStyle name="Link" xfId="162" builtinId="8" hidden="1"/>
    <cellStyle name="Link" xfId="164" builtinId="8" hidden="1"/>
    <cellStyle name="Link" xfId="166" builtinId="8" hidden="1"/>
    <cellStyle name="Link" xfId="168" builtinId="8" hidden="1"/>
    <cellStyle name="Link" xfId="170" builtinId="8" hidden="1"/>
    <cellStyle name="Link" xfId="172" builtinId="8" hidden="1"/>
    <cellStyle name="Link" xfId="174" builtinId="8" hidden="1"/>
    <cellStyle name="Link" xfId="176" builtinId="8" hidden="1"/>
    <cellStyle name="Link" xfId="178" builtinId="8" hidden="1"/>
    <cellStyle name="Link" xfId="180" builtinId="8" hidden="1"/>
    <cellStyle name="Link" xfId="182" builtinId="8" hidden="1"/>
    <cellStyle name="Link" xfId="184" builtinId="8" hidden="1"/>
    <cellStyle name="Link" xfId="186" builtinId="8" hidden="1"/>
    <cellStyle name="Link" xfId="188" builtinId="8" hidden="1"/>
    <cellStyle name="Link" xfId="190" builtinId="8" hidden="1"/>
    <cellStyle name="Link" xfId="192" builtinId="8" hidden="1"/>
    <cellStyle name="Link" xfId="194" builtinId="8" hidden="1"/>
    <cellStyle name="Link" xfId="196" builtinId="8" hidden="1"/>
    <cellStyle name="Link" xfId="198" builtinId="8" hidden="1"/>
    <cellStyle name="Link" xfId="200" builtinId="8" hidden="1"/>
    <cellStyle name="Link" xfId="202" builtinId="8" hidden="1"/>
    <cellStyle name="Link" xfId="204" builtinId="8" hidden="1"/>
    <cellStyle name="Link" xfId="206" builtinId="8" hidden="1"/>
    <cellStyle name="Link" xfId="208" builtinId="8" hidden="1"/>
    <cellStyle name="Link" xfId="210" builtinId="8" hidden="1"/>
    <cellStyle name="Link" xfId="212" builtinId="8" hidden="1"/>
    <cellStyle name="Link" xfId="214" builtinId="8" hidden="1"/>
    <cellStyle name="Link" xfId="216" builtinId="8" hidden="1"/>
    <cellStyle name="Link" xfId="218" builtinId="8" hidden="1"/>
    <cellStyle name="Link" xfId="220" builtinId="8" hidden="1"/>
    <cellStyle name="Link" xfId="222" builtinId="8" hidden="1"/>
    <cellStyle name="Link" xfId="224" builtinId="8" hidden="1"/>
    <cellStyle name="Link" xfId="226" builtinId="8" hidden="1"/>
    <cellStyle name="Link" xfId="228" builtinId="8" hidden="1"/>
    <cellStyle name="Link" xfId="230" builtinId="8" hidden="1"/>
    <cellStyle name="Link" xfId="232" builtinId="8" hidden="1"/>
    <cellStyle name="Link" xfId="234" builtinId="8" hidden="1"/>
    <cellStyle name="Link" xfId="236" builtinId="8" hidden="1"/>
    <cellStyle name="Link" xfId="238" builtinId="8" hidden="1"/>
    <cellStyle name="Link" xfId="240" builtinId="8" hidden="1"/>
    <cellStyle name="Link" xfId="242" builtinId="8" hidden="1"/>
    <cellStyle name="Link" xfId="244" builtinId="8" hidden="1"/>
    <cellStyle name="Link" xfId="246" builtinId="8" hidden="1"/>
    <cellStyle name="Link" xfId="248" builtinId="8" hidden="1"/>
    <cellStyle name="Link" xfId="250" builtinId="8" hidden="1"/>
    <cellStyle name="Link" xfId="252" builtinId="8" hidden="1"/>
    <cellStyle name="Link" xfId="254" builtinId="8" hidden="1"/>
    <cellStyle name="Link" xfId="256" builtinId="8" hidden="1"/>
    <cellStyle name="Link" xfId="258" builtinId="8" hidden="1"/>
    <cellStyle name="Link" xfId="260" builtinId="8" hidden="1"/>
    <cellStyle name="Link" xfId="262" builtinId="8" hidden="1"/>
    <cellStyle name="Link" xfId="264" builtinId="8" hidden="1"/>
    <cellStyle name="Link" xfId="266" builtinId="8" hidden="1"/>
    <cellStyle name="Link" xfId="268" builtinId="8" hidden="1"/>
    <cellStyle name="Link" xfId="270" builtinId="8" hidden="1"/>
    <cellStyle name="Link" xfId="272" builtinId="8" hidden="1"/>
    <cellStyle name="Link" xfId="274" builtinId="8" hidden="1"/>
    <cellStyle name="Link" xfId="276" builtinId="8" hidden="1"/>
    <cellStyle name="Link" xfId="278" builtinId="8" hidden="1"/>
    <cellStyle name="Link" xfId="280" builtinId="8" hidden="1"/>
    <cellStyle name="Link" xfId="282" builtinId="8" hidden="1"/>
    <cellStyle name="Link" xfId="284" builtinId="8" hidden="1"/>
    <cellStyle name="Link" xfId="286" builtinId="8" hidden="1"/>
    <cellStyle name="Link" xfId="288" builtinId="8" hidden="1"/>
    <cellStyle name="Link" xfId="290" builtinId="8" hidden="1"/>
    <cellStyle name="Link" xfId="292" builtinId="8" hidden="1"/>
    <cellStyle name="Link" xfId="294" builtinId="8" hidden="1"/>
    <cellStyle name="Link" xfId="296" builtinId="8" hidden="1"/>
    <cellStyle name="Link" xfId="298" builtinId="8" hidden="1"/>
    <cellStyle name="Link" xfId="300" builtinId="8" hidden="1"/>
    <cellStyle name="Link" xfId="302" builtinId="8" hidden="1"/>
    <cellStyle name="Link" xfId="304" builtinId="8" hidden="1"/>
    <cellStyle name="Link" xfId="306" builtinId="8" hidden="1"/>
    <cellStyle name="Link" xfId="308" builtinId="8" hidden="1"/>
    <cellStyle name="Link" xfId="310" builtinId="8" hidden="1"/>
    <cellStyle name="Link" xfId="312" builtinId="8" hidden="1"/>
    <cellStyle name="Link" xfId="314" builtinId="8" hidden="1"/>
    <cellStyle name="Link" xfId="316" builtinId="8" hidden="1"/>
    <cellStyle name="Link" xfId="318" builtinId="8" hidden="1"/>
    <cellStyle name="Link" xfId="320" builtinId="8" hidden="1"/>
    <cellStyle name="Link" xfId="322" builtinId="8" hidden="1"/>
    <cellStyle name="Link" xfId="324" builtinId="8" hidden="1"/>
    <cellStyle name="Link" xfId="326" builtinId="8" hidden="1"/>
    <cellStyle name="Link" xfId="328" builtinId="8" hidden="1"/>
    <cellStyle name="Link" xfId="330" builtinId="8" hidden="1"/>
    <cellStyle name="Link" xfId="332" builtinId="8" hidden="1"/>
    <cellStyle name="Link" xfId="334" builtinId="8" hidden="1"/>
    <cellStyle name="Link" xfId="336" builtinId="8" hidden="1"/>
    <cellStyle name="Link" xfId="338" builtinId="8" hidden="1"/>
    <cellStyle name="Link" xfId="340" builtinId="8" hidden="1"/>
    <cellStyle name="Link" xfId="342" builtinId="8" hidden="1"/>
    <cellStyle name="Link" xfId="344" builtinId="8" hidden="1"/>
    <cellStyle name="Link" xfId="346" builtinId="8" hidden="1"/>
    <cellStyle name="Link" xfId="348" builtinId="8" hidden="1"/>
    <cellStyle name="Link" xfId="350" builtinId="8" hidden="1"/>
    <cellStyle name="Link" xfId="352" builtinId="8" hidden="1"/>
    <cellStyle name="Link" xfId="354" builtinId="8" hidden="1"/>
    <cellStyle name="Link" xfId="356" builtinId="8" hidden="1"/>
    <cellStyle name="Link" xfId="358" builtinId="8" hidden="1"/>
    <cellStyle name="Link" xfId="360" builtinId="8" hidden="1"/>
    <cellStyle name="Link" xfId="362" builtinId="8" hidden="1"/>
    <cellStyle name="Link" xfId="364" builtinId="8" hidden="1"/>
    <cellStyle name="Link" xfId="366" builtinId="8" hidden="1"/>
    <cellStyle name="Link" xfId="368" builtinId="8" hidden="1"/>
    <cellStyle name="Link" xfId="370" builtinId="8" hidden="1"/>
    <cellStyle name="Link" xfId="372" builtinId="8" hidden="1"/>
    <cellStyle name="Link" xfId="374" builtinId="8" hidden="1"/>
    <cellStyle name="Link" xfId="376" builtinId="8" hidden="1"/>
    <cellStyle name="Link" xfId="378" builtinId="8" hidden="1"/>
    <cellStyle name="Link" xfId="380" builtinId="8" hidden="1"/>
    <cellStyle name="Link" xfId="382" builtinId="8" hidden="1"/>
    <cellStyle name="Link" xfId="384" builtinId="8" hidden="1"/>
    <cellStyle name="Link" xfId="386" builtinId="8" hidden="1"/>
    <cellStyle name="Link" xfId="388" builtinId="8" hidden="1"/>
    <cellStyle name="Standard" xfId="0" builtinId="0"/>
    <cellStyle name="Standard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T33"/>
  <sheetViews>
    <sheetView tabSelected="1" zoomScale="150" zoomScaleNormal="150" zoomScalePageLayoutView="15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R15" sqref="R15"/>
    </sheetView>
  </sheetViews>
  <sheetFormatPr baseColWidth="10" defaultRowHeight="15" x14ac:dyDescent="0"/>
  <cols>
    <col min="1" max="1" width="19" style="1" bestFit="1" customWidth="1"/>
    <col min="2" max="2" width="36.6640625" style="1" customWidth="1"/>
    <col min="3" max="3" width="24.83203125" style="1" customWidth="1"/>
    <col min="4" max="4" width="12.6640625" style="1" customWidth="1"/>
    <col min="5" max="5" width="9.5" style="1" bestFit="1" customWidth="1"/>
    <col min="6" max="6" width="12" style="1" bestFit="1" customWidth="1"/>
    <col min="7" max="7" width="8.83203125" style="1" bestFit="1" customWidth="1"/>
    <col min="8" max="8" width="10.5" style="2" customWidth="1"/>
    <col min="9" max="9" width="9.83203125" style="3" bestFit="1" customWidth="1"/>
    <col min="10" max="10" width="20.33203125" style="1" bestFit="1" customWidth="1"/>
    <col min="11" max="11" width="11.1640625" style="2" customWidth="1"/>
    <col min="12" max="12" width="7" style="21" bestFit="1" customWidth="1"/>
    <col min="13" max="13" width="7.1640625" style="2" bestFit="1" customWidth="1"/>
    <col min="14" max="16" width="10.5" style="2" customWidth="1"/>
    <col min="17" max="17" width="10.5" style="3" customWidth="1"/>
    <col min="18" max="18" width="11.83203125" style="3" customWidth="1"/>
    <col min="19" max="19" width="12.6640625" style="3" customWidth="1"/>
    <col min="20" max="20" width="12" style="3" customWidth="1"/>
    <col min="21" max="16384" width="10.83203125" style="1"/>
  </cols>
  <sheetData>
    <row r="1" spans="1:20" ht="45">
      <c r="A1" s="5" t="s">
        <v>0</v>
      </c>
      <c r="B1" s="5" t="s">
        <v>2</v>
      </c>
      <c r="C1" s="5" t="s">
        <v>1</v>
      </c>
      <c r="D1" s="5" t="s">
        <v>27</v>
      </c>
      <c r="E1" s="5" t="s">
        <v>7</v>
      </c>
      <c r="F1" s="5" t="s">
        <v>8</v>
      </c>
      <c r="G1" s="5" t="s">
        <v>9</v>
      </c>
      <c r="H1" s="33" t="s">
        <v>55</v>
      </c>
      <c r="I1" s="7" t="s">
        <v>3</v>
      </c>
      <c r="J1" s="5" t="s">
        <v>24</v>
      </c>
      <c r="K1" s="8" t="s">
        <v>32</v>
      </c>
      <c r="L1" s="17" t="s">
        <v>34</v>
      </c>
      <c r="M1" s="6" t="s">
        <v>26</v>
      </c>
      <c r="N1" s="27" t="s">
        <v>44</v>
      </c>
      <c r="O1" s="27" t="s">
        <v>45</v>
      </c>
      <c r="P1" s="27" t="s">
        <v>46</v>
      </c>
      <c r="Q1" s="7" t="s">
        <v>3</v>
      </c>
      <c r="R1" s="9" t="s">
        <v>31</v>
      </c>
      <c r="S1" s="22" t="s">
        <v>35</v>
      </c>
      <c r="T1" s="38" t="s">
        <v>96</v>
      </c>
    </row>
    <row r="2" spans="1:20">
      <c r="A2" s="32" t="s">
        <v>51</v>
      </c>
      <c r="B2" s="32" t="s">
        <v>52</v>
      </c>
      <c r="C2" s="32" t="s">
        <v>53</v>
      </c>
      <c r="D2" s="32" t="s">
        <v>54</v>
      </c>
      <c r="E2" s="32" t="s">
        <v>13</v>
      </c>
      <c r="F2" s="32" t="s">
        <v>14</v>
      </c>
      <c r="G2" s="32" t="s">
        <v>15</v>
      </c>
      <c r="H2" s="6">
        <f t="shared" ref="H2:H14" si="0">L2*M2</f>
        <v>1024.8633599999998</v>
      </c>
      <c r="I2" s="7"/>
      <c r="J2" s="32" t="s">
        <v>59</v>
      </c>
      <c r="K2" s="6">
        <v>221.64</v>
      </c>
      <c r="L2" s="18">
        <v>5</v>
      </c>
      <c r="M2" s="6">
        <f>K2*0.9248</f>
        <v>204.97267199999999</v>
      </c>
      <c r="N2" s="6">
        <v>230.09</v>
      </c>
      <c r="O2" s="6">
        <f>N2*B21</f>
        <v>211.01553900000002</v>
      </c>
      <c r="P2" s="6">
        <f t="shared" ref="P2:P14" si="1">L2*O2</f>
        <v>1055.0776950000002</v>
      </c>
      <c r="Q2" s="7"/>
      <c r="R2" s="7">
        <f t="shared" ref="R2:R15" si="2">(P2-H2)/H2</f>
        <v>2.9481330077016657E-2</v>
      </c>
      <c r="S2" s="7"/>
      <c r="T2" s="7">
        <v>2.4229837313949461E-2</v>
      </c>
    </row>
    <row r="3" spans="1:20">
      <c r="A3" s="32" t="s">
        <v>49</v>
      </c>
      <c r="B3" s="32" t="s">
        <v>56</v>
      </c>
      <c r="C3" s="32" t="s">
        <v>57</v>
      </c>
      <c r="D3" s="32" t="s">
        <v>58</v>
      </c>
      <c r="E3" s="32" t="s">
        <v>13</v>
      </c>
      <c r="F3" s="32" t="s">
        <v>14</v>
      </c>
      <c r="G3" s="32" t="s">
        <v>15</v>
      </c>
      <c r="H3" s="6">
        <f t="shared" si="0"/>
        <v>1123.44704</v>
      </c>
      <c r="I3" s="7"/>
      <c r="J3" s="5" t="s">
        <v>28</v>
      </c>
      <c r="K3" s="6">
        <v>151.85</v>
      </c>
      <c r="L3" s="18">
        <v>8</v>
      </c>
      <c r="M3" s="6">
        <f>K3*0.9248</f>
        <v>140.43088</v>
      </c>
      <c r="N3" s="6">
        <v>176.15</v>
      </c>
      <c r="O3" s="6">
        <f>N3*B21</f>
        <v>161.54716500000001</v>
      </c>
      <c r="P3" s="6">
        <f t="shared" si="1"/>
        <v>1292.3773200000001</v>
      </c>
      <c r="Q3" s="7"/>
      <c r="R3" s="7">
        <f t="shared" si="2"/>
        <v>0.15036781796140566</v>
      </c>
      <c r="S3" s="7"/>
      <c r="T3" s="7">
        <v>6.9941808415398387E-3</v>
      </c>
    </row>
    <row r="4" spans="1:20">
      <c r="A4" s="32" t="s">
        <v>4</v>
      </c>
      <c r="B4" s="32" t="s">
        <v>5</v>
      </c>
      <c r="C4" s="25" t="s">
        <v>60</v>
      </c>
      <c r="D4" s="32" t="s">
        <v>61</v>
      </c>
      <c r="E4" s="32" t="s">
        <v>13</v>
      </c>
      <c r="F4" s="32" t="s">
        <v>14</v>
      </c>
      <c r="G4" s="32" t="s">
        <v>15</v>
      </c>
      <c r="H4" s="6">
        <f t="shared" si="0"/>
        <v>1006.08992</v>
      </c>
      <c r="I4" s="7"/>
      <c r="J4" s="5" t="s">
        <v>25</v>
      </c>
      <c r="K4" s="6">
        <v>98.9</v>
      </c>
      <c r="L4" s="18">
        <v>11</v>
      </c>
      <c r="M4" s="6">
        <f>K4*0.9248</f>
        <v>91.462720000000004</v>
      </c>
      <c r="N4" s="6">
        <v>127.9</v>
      </c>
      <c r="O4" s="6">
        <f>N4*B21</f>
        <v>117.29709000000001</v>
      </c>
      <c r="P4" s="6">
        <f t="shared" si="1"/>
        <v>1290.2679900000001</v>
      </c>
      <c r="Q4" s="7"/>
      <c r="R4" s="7">
        <f t="shared" si="2"/>
        <v>0.28245792384044566</v>
      </c>
      <c r="S4" s="7"/>
      <c r="T4" s="7">
        <v>2.3200793711363809E-2</v>
      </c>
    </row>
    <row r="5" spans="1:20">
      <c r="A5" s="32" t="s">
        <v>4</v>
      </c>
      <c r="B5" s="32" t="s">
        <v>37</v>
      </c>
      <c r="C5" s="32" t="s">
        <v>62</v>
      </c>
      <c r="D5" s="32" t="s">
        <v>63</v>
      </c>
      <c r="E5" s="5" t="s">
        <v>6</v>
      </c>
      <c r="F5" s="5" t="s">
        <v>19</v>
      </c>
      <c r="G5" s="5" t="s">
        <v>20</v>
      </c>
      <c r="H5" s="6">
        <f t="shared" si="0"/>
        <v>1005.641845</v>
      </c>
      <c r="I5" s="7"/>
      <c r="J5" s="32" t="s">
        <v>68</v>
      </c>
      <c r="K5" s="6">
        <v>13.63</v>
      </c>
      <c r="L5" s="18">
        <v>65</v>
      </c>
      <c r="M5" s="6">
        <f>K5*1.1351</f>
        <v>15.471413</v>
      </c>
      <c r="N5" s="6">
        <v>15.44</v>
      </c>
      <c r="O5" s="6">
        <f>N5*B23</f>
        <v>17.610863999999999</v>
      </c>
      <c r="P5" s="6">
        <f t="shared" si="1"/>
        <v>1144.70616</v>
      </c>
      <c r="Q5" s="7"/>
      <c r="R5" s="7">
        <f t="shared" si="2"/>
        <v>0.13828413733121853</v>
      </c>
      <c r="S5" s="7"/>
      <c r="T5" s="7">
        <v>1.857509627727856E-2</v>
      </c>
    </row>
    <row r="6" spans="1:20">
      <c r="A6" s="32" t="s">
        <v>43</v>
      </c>
      <c r="B6" s="32" t="s">
        <v>65</v>
      </c>
      <c r="C6" s="32" t="s">
        <v>64</v>
      </c>
      <c r="D6" s="32" t="s">
        <v>66</v>
      </c>
      <c r="E6" s="32" t="s">
        <v>6</v>
      </c>
      <c r="F6" s="32" t="s">
        <v>67</v>
      </c>
      <c r="G6" s="32" t="s">
        <v>69</v>
      </c>
      <c r="H6" s="6">
        <f t="shared" si="0"/>
        <v>1059.2040959999999</v>
      </c>
      <c r="I6" s="7"/>
      <c r="J6" s="32" t="s">
        <v>70</v>
      </c>
      <c r="K6" s="6">
        <v>499.7</v>
      </c>
      <c r="L6" s="18">
        <v>24</v>
      </c>
      <c r="M6" s="6">
        <f>K6*0.08832</f>
        <v>44.133503999999995</v>
      </c>
      <c r="N6" s="6">
        <v>498.25</v>
      </c>
      <c r="O6" s="6">
        <f>N6*B26</f>
        <v>44.294425000000004</v>
      </c>
      <c r="P6" s="6">
        <f t="shared" si="1"/>
        <v>1063.0662000000002</v>
      </c>
      <c r="Q6" s="7"/>
      <c r="R6" s="7">
        <f t="shared" si="2"/>
        <v>3.6462321233322274E-3</v>
      </c>
      <c r="S6" s="7"/>
      <c r="T6" s="7">
        <v>2.2108475243626344E-2</v>
      </c>
    </row>
    <row r="7" spans="1:20">
      <c r="A7" s="32" t="s">
        <v>71</v>
      </c>
      <c r="B7" s="32" t="s">
        <v>72</v>
      </c>
      <c r="C7" s="32" t="s">
        <v>73</v>
      </c>
      <c r="D7" s="32" t="s">
        <v>74</v>
      </c>
      <c r="E7" s="32" t="s">
        <v>6</v>
      </c>
      <c r="F7" s="32" t="s">
        <v>40</v>
      </c>
      <c r="G7" s="32" t="s">
        <v>10</v>
      </c>
      <c r="H7" s="6">
        <f t="shared" si="0"/>
        <v>895.19999999999993</v>
      </c>
      <c r="I7" s="7"/>
      <c r="J7" s="32" t="s">
        <v>25</v>
      </c>
      <c r="K7" s="6">
        <v>298.39999999999998</v>
      </c>
      <c r="L7" s="18">
        <v>3</v>
      </c>
      <c r="M7" s="6">
        <f>K7</f>
        <v>298.39999999999998</v>
      </c>
      <c r="N7" s="6">
        <v>334.4</v>
      </c>
      <c r="O7" s="6">
        <f>N7</f>
        <v>334.4</v>
      </c>
      <c r="P7" s="6">
        <f t="shared" si="1"/>
        <v>1003.1999999999999</v>
      </c>
      <c r="Q7" s="7"/>
      <c r="R7" s="7">
        <f t="shared" si="2"/>
        <v>0.12064343163538875</v>
      </c>
      <c r="S7" s="7"/>
      <c r="T7" s="7">
        <v>1.9696117051209907E-2</v>
      </c>
    </row>
    <row r="8" spans="1:20">
      <c r="A8" s="32" t="s">
        <v>71</v>
      </c>
      <c r="B8" s="5" t="s">
        <v>11</v>
      </c>
      <c r="C8" s="5" t="s">
        <v>12</v>
      </c>
      <c r="D8" s="5" t="s">
        <v>29</v>
      </c>
      <c r="E8" s="5" t="s">
        <v>13</v>
      </c>
      <c r="F8" s="5" t="s">
        <v>14</v>
      </c>
      <c r="G8" s="5" t="s">
        <v>15</v>
      </c>
      <c r="H8" s="6">
        <f t="shared" si="0"/>
        <v>1089.4883839999998</v>
      </c>
      <c r="I8" s="7"/>
      <c r="J8" s="32" t="s">
        <v>25</v>
      </c>
      <c r="K8" s="6">
        <v>147.26</v>
      </c>
      <c r="L8" s="18">
        <v>8</v>
      </c>
      <c r="M8" s="6">
        <f>K8*0.9248</f>
        <v>136.18604799999997</v>
      </c>
      <c r="N8" s="6">
        <v>191.52</v>
      </c>
      <c r="O8" s="6">
        <f>N8*B21</f>
        <v>175.64299200000002</v>
      </c>
      <c r="P8" s="6">
        <f t="shared" si="1"/>
        <v>1405.1439360000002</v>
      </c>
      <c r="Q8" s="7"/>
      <c r="R8" s="7">
        <f t="shared" si="2"/>
        <v>0.28972824000297048</v>
      </c>
      <c r="S8" s="7"/>
      <c r="T8" s="7">
        <v>9.7157622739018085E-3</v>
      </c>
    </row>
    <row r="9" spans="1:20">
      <c r="A9" s="32" t="s">
        <v>16</v>
      </c>
      <c r="B9" s="32" t="s">
        <v>75</v>
      </c>
      <c r="C9" s="32" t="s">
        <v>76</v>
      </c>
      <c r="D9" s="32" t="s">
        <v>77</v>
      </c>
      <c r="E9" s="32" t="s">
        <v>17</v>
      </c>
      <c r="F9" s="32" t="s">
        <v>38</v>
      </c>
      <c r="G9" s="32" t="s">
        <v>78</v>
      </c>
      <c r="H9" s="6">
        <f t="shared" si="0"/>
        <v>1007.56008</v>
      </c>
      <c r="I9" s="7"/>
      <c r="J9" s="32" t="s">
        <v>68</v>
      </c>
      <c r="K9" s="6">
        <v>46.92</v>
      </c>
      <c r="L9" s="18">
        <v>180</v>
      </c>
      <c r="M9" s="6">
        <f>K9*0.1193</f>
        <v>5.597556</v>
      </c>
      <c r="N9" s="6">
        <f>6.7*B33</f>
        <v>56.622370000000004</v>
      </c>
      <c r="O9" s="6">
        <f>N9*B22</f>
        <v>6.6984263710000009</v>
      </c>
      <c r="P9" s="6">
        <f t="shared" ref="P9" si="3">L9*O9</f>
        <v>1205.7167467800002</v>
      </c>
      <c r="Q9" s="7"/>
      <c r="R9" s="7">
        <f t="shared" ref="R9" si="4">(P9-H9)/H9</f>
        <v>0.19666982715313638</v>
      </c>
      <c r="S9" s="7"/>
      <c r="T9" s="7">
        <v>1.7511498423897136E-2</v>
      </c>
    </row>
    <row r="10" spans="1:20">
      <c r="A10" s="32" t="s">
        <v>16</v>
      </c>
      <c r="B10" s="32" t="s">
        <v>79</v>
      </c>
      <c r="C10" s="32" t="s">
        <v>80</v>
      </c>
      <c r="D10" s="32" t="s">
        <v>81</v>
      </c>
      <c r="E10" s="5" t="s">
        <v>13</v>
      </c>
      <c r="F10" s="5" t="s">
        <v>14</v>
      </c>
      <c r="G10" s="5" t="s">
        <v>15</v>
      </c>
      <c r="H10" s="6">
        <f t="shared" si="0"/>
        <v>1108.5762560000001</v>
      </c>
      <c r="I10" s="7"/>
      <c r="J10" s="32" t="s">
        <v>25</v>
      </c>
      <c r="K10" s="6">
        <v>299.68</v>
      </c>
      <c r="L10" s="18">
        <v>4</v>
      </c>
      <c r="M10" s="6">
        <f>K10*0.9248</f>
        <v>277.14406400000001</v>
      </c>
      <c r="N10" s="6">
        <v>341.08</v>
      </c>
      <c r="O10" s="6">
        <f>N10*B21</f>
        <v>312.80446799999999</v>
      </c>
      <c r="P10" s="6">
        <f t="shared" ref="P10" si="5">L10*O10</f>
        <v>1251.2178719999999</v>
      </c>
      <c r="Q10" s="7"/>
      <c r="R10" s="7">
        <f t="shared" ref="R10" si="6">(P10-H10)/H10</f>
        <v>0.12867100050896263</v>
      </c>
      <c r="S10" s="7"/>
      <c r="T10" s="7">
        <v>6.0112013605841128E-3</v>
      </c>
    </row>
    <row r="11" spans="1:20">
      <c r="A11" s="32" t="s">
        <v>23</v>
      </c>
      <c r="B11" s="34" t="s">
        <v>83</v>
      </c>
      <c r="C11" s="32" t="s">
        <v>82</v>
      </c>
      <c r="D11" s="32" t="s">
        <v>84</v>
      </c>
      <c r="E11" s="5" t="s">
        <v>13</v>
      </c>
      <c r="F11" s="5" t="s">
        <v>14</v>
      </c>
      <c r="G11" s="5" t="s">
        <v>15</v>
      </c>
      <c r="H11" s="6">
        <f t="shared" si="0"/>
        <v>1045.245952</v>
      </c>
      <c r="I11" s="7"/>
      <c r="J11" s="32" t="s">
        <v>30</v>
      </c>
      <c r="K11" s="6">
        <v>70.64</v>
      </c>
      <c r="L11" s="18">
        <v>16</v>
      </c>
      <c r="M11" s="6">
        <f>K11*0.9248</f>
        <v>65.327871999999999</v>
      </c>
      <c r="N11" s="6">
        <v>65.81</v>
      </c>
      <c r="O11" s="6">
        <f>N11*B21</f>
        <v>60.354351000000001</v>
      </c>
      <c r="P11" s="6">
        <f t="shared" si="1"/>
        <v>965.66961600000002</v>
      </c>
      <c r="Q11" s="7"/>
      <c r="R11" s="7">
        <f t="shared" si="2"/>
        <v>-7.6131685415989026E-2</v>
      </c>
      <c r="S11" s="7"/>
      <c r="T11" s="7">
        <v>1.0806199345940567E-2</v>
      </c>
    </row>
    <row r="12" spans="1:20" ht="28">
      <c r="A12" s="32" t="s">
        <v>23</v>
      </c>
      <c r="B12" s="26" t="s">
        <v>85</v>
      </c>
      <c r="C12" s="32" t="s">
        <v>86</v>
      </c>
      <c r="D12" s="32" t="s">
        <v>87</v>
      </c>
      <c r="E12" s="5" t="s">
        <v>13</v>
      </c>
      <c r="F12" s="5" t="s">
        <v>14</v>
      </c>
      <c r="G12" s="5" t="s">
        <v>15</v>
      </c>
      <c r="H12" s="6">
        <f t="shared" si="0"/>
        <v>846.876352</v>
      </c>
      <c r="I12" s="7"/>
      <c r="J12" s="32" t="s">
        <v>25</v>
      </c>
      <c r="K12" s="6">
        <v>457.87</v>
      </c>
      <c r="L12" s="18">
        <v>2</v>
      </c>
      <c r="M12" s="6">
        <f>K12*0.9248</f>
        <v>423.438176</v>
      </c>
      <c r="N12" s="6">
        <v>533.33000000000004</v>
      </c>
      <c r="O12" s="6">
        <f>N12*B21</f>
        <v>489.11694300000005</v>
      </c>
      <c r="P12" s="6">
        <f t="shared" ref="P12" si="7">L12*O12</f>
        <v>978.2338860000001</v>
      </c>
      <c r="Q12" s="7"/>
      <c r="R12" s="7">
        <f t="shared" ref="R12" si="8">(P12-H12)/H12</f>
        <v>0.15510827960868614</v>
      </c>
      <c r="S12" s="7"/>
      <c r="T12" s="7">
        <v>2.8087422101290269E-2</v>
      </c>
    </row>
    <row r="13" spans="1:20" ht="28">
      <c r="A13" s="32" t="s">
        <v>21</v>
      </c>
      <c r="B13" s="36" t="s">
        <v>88</v>
      </c>
      <c r="C13" s="32" t="s">
        <v>89</v>
      </c>
      <c r="D13" s="32" t="s">
        <v>90</v>
      </c>
      <c r="E13" s="32" t="s">
        <v>17</v>
      </c>
      <c r="F13" s="32" t="s">
        <v>39</v>
      </c>
      <c r="G13" s="32" t="s">
        <v>78</v>
      </c>
      <c r="H13" s="6">
        <f t="shared" si="0"/>
        <v>973.10623999999984</v>
      </c>
      <c r="I13" s="7"/>
      <c r="J13" s="32" t="s">
        <v>59</v>
      </c>
      <c r="K13" s="6">
        <v>101.96</v>
      </c>
      <c r="L13" s="18">
        <v>80</v>
      </c>
      <c r="M13" s="6">
        <f>K13*0.1193</f>
        <v>12.163827999999999</v>
      </c>
      <c r="N13" s="6">
        <f>12.34*B33</f>
        <v>104.286574</v>
      </c>
      <c r="O13" s="6">
        <f>N13*B22</f>
        <v>12.3371017042</v>
      </c>
      <c r="P13" s="6">
        <f t="shared" si="1"/>
        <v>986.96813633600004</v>
      </c>
      <c r="Q13" s="7"/>
      <c r="R13" s="7">
        <f t="shared" si="2"/>
        <v>1.4244997890466926E-2</v>
      </c>
      <c r="S13" s="7"/>
      <c r="T13" s="7">
        <v>7.2881313231287492E-3</v>
      </c>
    </row>
    <row r="14" spans="1:20" ht="28">
      <c r="A14" s="32" t="s">
        <v>21</v>
      </c>
      <c r="B14" s="26" t="s">
        <v>92</v>
      </c>
      <c r="C14" s="32" t="s">
        <v>91</v>
      </c>
      <c r="D14" s="32" t="s">
        <v>93</v>
      </c>
      <c r="E14" s="5" t="s">
        <v>13</v>
      </c>
      <c r="F14" s="5" t="s">
        <v>14</v>
      </c>
      <c r="G14" s="5" t="s">
        <v>15</v>
      </c>
      <c r="H14" s="6">
        <f t="shared" si="0"/>
        <v>1009.4191999999999</v>
      </c>
      <c r="I14" s="7"/>
      <c r="J14" s="32" t="s">
        <v>59</v>
      </c>
      <c r="K14" s="6">
        <v>218.3</v>
      </c>
      <c r="L14" s="18">
        <v>5</v>
      </c>
      <c r="M14" s="6">
        <f>K14*0.9248</f>
        <v>201.88383999999999</v>
      </c>
      <c r="N14" s="6">
        <v>258.8</v>
      </c>
      <c r="O14" s="6">
        <f>N14*B21</f>
        <v>237.34548000000001</v>
      </c>
      <c r="P14" s="6">
        <f t="shared" si="1"/>
        <v>1186.7274</v>
      </c>
      <c r="Q14" s="7"/>
      <c r="R14" s="7">
        <f t="shared" si="2"/>
        <v>0.17565368283068131</v>
      </c>
      <c r="S14" s="7"/>
      <c r="T14" s="7">
        <v>0</v>
      </c>
    </row>
    <row r="15" spans="1:20" s="4" customFormat="1">
      <c r="A15" s="10"/>
      <c r="B15" s="10"/>
      <c r="C15" s="10"/>
      <c r="D15" s="10"/>
      <c r="E15" s="10"/>
      <c r="F15" s="10"/>
      <c r="G15" s="10"/>
      <c r="H15" s="11">
        <f>SUM(H2:H14)</f>
        <v>13194.718724999997</v>
      </c>
      <c r="I15" s="12">
        <f>SUM(I2:I14)</f>
        <v>0</v>
      </c>
      <c r="J15" s="10"/>
      <c r="K15" s="11"/>
      <c r="L15" s="19"/>
      <c r="M15" s="11"/>
      <c r="N15" s="11"/>
      <c r="O15" s="11"/>
      <c r="P15" s="11">
        <f>SUM(P2:P14)</f>
        <v>14828.372958115999</v>
      </c>
      <c r="Q15" s="12"/>
      <c r="R15" s="12">
        <f t="shared" si="2"/>
        <v>0.12381122077431796</v>
      </c>
      <c r="S15" s="12">
        <v>0</v>
      </c>
      <c r="T15" s="12">
        <f>AVERAGE(T2:T14)</f>
        <v>1.494036271290081E-2</v>
      </c>
    </row>
    <row r="16" spans="1:20">
      <c r="S16" s="31"/>
    </row>
    <row r="17" spans="1:19">
      <c r="A17" s="13" t="s">
        <v>33</v>
      </c>
      <c r="B17" s="14"/>
      <c r="C17" s="14"/>
      <c r="D17" s="14"/>
      <c r="E17" s="14"/>
      <c r="F17" s="14"/>
      <c r="G17" s="14"/>
      <c r="H17" s="15"/>
      <c r="I17" s="16"/>
      <c r="J17" s="23" t="s">
        <v>36</v>
      </c>
      <c r="K17" s="15">
        <v>1776.86</v>
      </c>
      <c r="L17" s="20"/>
      <c r="M17" s="15"/>
      <c r="N17" s="15">
        <v>2004.78</v>
      </c>
      <c r="O17" s="15"/>
      <c r="P17" s="15"/>
      <c r="Q17" s="16"/>
      <c r="R17" s="16">
        <f>(N17-K17)/K17</f>
        <v>0.12827122001733399</v>
      </c>
      <c r="S17" s="16">
        <v>0</v>
      </c>
    </row>
    <row r="20" spans="1:19">
      <c r="A20" s="24" t="s">
        <v>41</v>
      </c>
      <c r="B20" s="28" t="s">
        <v>50</v>
      </c>
    </row>
    <row r="21" spans="1:19">
      <c r="A21" s="24" t="s">
        <v>15</v>
      </c>
      <c r="B21" s="24">
        <v>0.91710000000000003</v>
      </c>
      <c r="J21" s="39" t="s">
        <v>97</v>
      </c>
      <c r="K21" s="40"/>
    </row>
    <row r="22" spans="1:19">
      <c r="A22" s="35" t="s">
        <v>78</v>
      </c>
      <c r="B22" s="24">
        <v>0.1183</v>
      </c>
      <c r="J22" s="39" t="s">
        <v>98</v>
      </c>
      <c r="K22" s="40"/>
    </row>
    <row r="23" spans="1:19">
      <c r="A23" s="24" t="s">
        <v>42</v>
      </c>
      <c r="B23" s="1">
        <v>1.1406000000000001</v>
      </c>
      <c r="J23" s="41">
        <v>43952</v>
      </c>
      <c r="K23" s="40"/>
    </row>
    <row r="24" spans="1:19">
      <c r="A24" s="24" t="s">
        <v>18</v>
      </c>
      <c r="B24" s="24">
        <v>8.5000000000000006E-3</v>
      </c>
      <c r="J24" s="39" t="s">
        <v>99</v>
      </c>
      <c r="K24" s="40"/>
    </row>
    <row r="25" spans="1:19">
      <c r="A25" s="24" t="s">
        <v>22</v>
      </c>
      <c r="B25" s="1">
        <v>0.65129999999999999</v>
      </c>
    </row>
    <row r="26" spans="1:19">
      <c r="A26" s="35" t="s">
        <v>69</v>
      </c>
      <c r="B26" s="24">
        <v>8.8900000000000007E-2</v>
      </c>
    </row>
    <row r="29" spans="1:19">
      <c r="A29" s="28" t="s">
        <v>47</v>
      </c>
      <c r="B29" s="29">
        <v>43955</v>
      </c>
      <c r="C29" s="30" t="s">
        <v>94</v>
      </c>
    </row>
    <row r="30" spans="1:19">
      <c r="A30" s="28" t="s">
        <v>48</v>
      </c>
      <c r="B30" s="2">
        <v>0.08</v>
      </c>
    </row>
    <row r="33" spans="1:2">
      <c r="A33" s="37" t="s">
        <v>95</v>
      </c>
      <c r="B33" s="1">
        <v>8.4511000000000003</v>
      </c>
    </row>
  </sheetData>
  <pageMargins left="0.5" right="0.5" top="0.79000000000000015" bottom="0.79000000000000015" header="0.30000000000000004" footer="0.30000000000000004"/>
  <pageSetup paperSize="9" scale="67" orientation="landscape"/>
  <headerFooter>
    <oddHeader>&amp;C&amp;"Calibri,Standard"&amp;K000000Musterdepot per 30.08.2017</oddHeader>
  </headerFooter>
  <extLst>
    <ext xmlns:mx="http://schemas.microsoft.com/office/mac/excel/2008/main" uri="{64002731-A6B0-56B0-2670-7721B7C09600}">
      <mx:PLV Mode="0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200404_langfr_Geldanlage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Uwe Essing</dc:creator>
  <cp:lastModifiedBy>Uwe Essing</cp:lastModifiedBy>
  <dcterms:created xsi:type="dcterms:W3CDTF">2017-08-30T14:51:47Z</dcterms:created>
  <dcterms:modified xsi:type="dcterms:W3CDTF">2020-05-04T22:37:11Z</dcterms:modified>
</cp:coreProperties>
</file>